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120" windowWidth="27810" windowHeight="11775"/>
  </bookViews>
  <sheets>
    <sheet name="2020공시(2019실적)" sheetId="1" r:id="rId1"/>
  </sheets>
  <calcPr calcId="125725"/>
</workbook>
</file>

<file path=xl/calcChain.xml><?xml version="1.0" encoding="utf-8"?>
<calcChain xmlns="http://schemas.openxmlformats.org/spreadsheetml/2006/main">
  <c r="F6" i="1"/>
  <c r="H40"/>
  <c r="H39"/>
  <c r="H38"/>
  <c r="H37"/>
  <c r="R48"/>
  <c r="Q48"/>
  <c r="R107"/>
  <c r="Q107"/>
  <c r="H31"/>
  <c r="H105"/>
  <c r="R56"/>
  <c r="Q56"/>
  <c r="Q42"/>
  <c r="Q11" l="1"/>
  <c r="M107" l="1"/>
  <c r="H107"/>
  <c r="G54"/>
  <c r="G55"/>
  <c r="G58"/>
  <c r="G59"/>
  <c r="G21"/>
  <c r="G22"/>
  <c r="M12"/>
  <c r="M13"/>
  <c r="G13" s="1"/>
  <c r="M14"/>
  <c r="G14" s="1"/>
  <c r="M15"/>
  <c r="M16"/>
  <c r="M17"/>
  <c r="M18"/>
  <c r="G18" s="1"/>
  <c r="M19"/>
  <c r="M20"/>
  <c r="G20" s="1"/>
  <c r="M21"/>
  <c r="M22"/>
  <c r="M11"/>
  <c r="H12"/>
  <c r="G12" s="1"/>
  <c r="H13"/>
  <c r="H14"/>
  <c r="H15"/>
  <c r="H16"/>
  <c r="G16" s="1"/>
  <c r="H17"/>
  <c r="G17" s="1"/>
  <c r="H18"/>
  <c r="H19"/>
  <c r="G19" s="1"/>
  <c r="R19" s="1"/>
  <c r="H20"/>
  <c r="H21"/>
  <c r="H22"/>
  <c r="H11"/>
  <c r="G11" s="1"/>
  <c r="R11" s="1"/>
  <c r="M61"/>
  <c r="H61"/>
  <c r="M105"/>
  <c r="Q105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G43" s="1"/>
  <c r="M44"/>
  <c r="M45"/>
  <c r="M46"/>
  <c r="M47"/>
  <c r="M48"/>
  <c r="M49"/>
  <c r="M50"/>
  <c r="G50" s="1"/>
  <c r="M51"/>
  <c r="G51" s="1"/>
  <c r="M52"/>
  <c r="G52" s="1"/>
  <c r="M53"/>
  <c r="G53" s="1"/>
  <c r="M54"/>
  <c r="M55"/>
  <c r="M56"/>
  <c r="M57"/>
  <c r="M58"/>
  <c r="M59"/>
  <c r="M24"/>
  <c r="H25"/>
  <c r="Q25" s="1"/>
  <c r="H26"/>
  <c r="H27"/>
  <c r="Q27" s="1"/>
  <c r="H28"/>
  <c r="H29"/>
  <c r="Q29" s="1"/>
  <c r="H30"/>
  <c r="Q30" s="1"/>
  <c r="Q31"/>
  <c r="H32"/>
  <c r="H33"/>
  <c r="H34"/>
  <c r="Q34" s="1"/>
  <c r="H35"/>
  <c r="Q35" s="1"/>
  <c r="H36"/>
  <c r="Q36" s="1"/>
  <c r="Q37"/>
  <c r="Q38"/>
  <c r="Q40"/>
  <c r="H41"/>
  <c r="Q41" s="1"/>
  <c r="H42"/>
  <c r="H43"/>
  <c r="H44"/>
  <c r="H45"/>
  <c r="Q45" s="1"/>
  <c r="H46"/>
  <c r="G46" s="1"/>
  <c r="H47"/>
  <c r="G47" s="1"/>
  <c r="H48"/>
  <c r="H49"/>
  <c r="G49" s="1"/>
  <c r="H50"/>
  <c r="H51"/>
  <c r="H52"/>
  <c r="H53"/>
  <c r="H54"/>
  <c r="H55"/>
  <c r="H56"/>
  <c r="H57"/>
  <c r="Q57" s="1"/>
  <c r="H58"/>
  <c r="H59"/>
  <c r="H24"/>
  <c r="Q24" s="1"/>
  <c r="G15" l="1"/>
  <c r="R15" s="1"/>
  <c r="G28"/>
  <c r="R28" s="1"/>
  <c r="G48"/>
  <c r="G107"/>
  <c r="G57"/>
  <c r="R57" s="1"/>
  <c r="G56"/>
  <c r="G42"/>
  <c r="R42" s="1"/>
  <c r="G39"/>
  <c r="R39" s="1"/>
  <c r="G41"/>
  <c r="R41" s="1"/>
  <c r="G37"/>
  <c r="R37" s="1"/>
  <c r="G36"/>
  <c r="R36" s="1"/>
  <c r="G35"/>
  <c r="R35" s="1"/>
  <c r="G33"/>
  <c r="G32"/>
  <c r="R32" s="1"/>
  <c r="G26"/>
  <c r="R26" s="1"/>
  <c r="G31"/>
  <c r="R31" s="1"/>
  <c r="G30"/>
  <c r="R30" s="1"/>
  <c r="G29"/>
  <c r="R29" s="1"/>
  <c r="G25"/>
  <c r="R25" s="1"/>
  <c r="G105"/>
  <c r="R105" s="1"/>
  <c r="Q26"/>
  <c r="Q32"/>
  <c r="Q39"/>
  <c r="G38"/>
  <c r="R38" s="1"/>
  <c r="Q28"/>
  <c r="G24"/>
  <c r="R24" s="1"/>
  <c r="G27"/>
  <c r="R27" s="1"/>
  <c r="G40"/>
  <c r="R40" s="1"/>
  <c r="G34"/>
  <c r="R34" s="1"/>
  <c r="Q15"/>
  <c r="Q19"/>
  <c r="G45"/>
  <c r="R45" s="1"/>
  <c r="G44"/>
  <c r="G61"/>
  <c r="F104"/>
  <c r="H104"/>
  <c r="I104"/>
  <c r="J104"/>
  <c r="K104"/>
  <c r="L104"/>
  <c r="M104"/>
  <c r="N104"/>
  <c r="O104"/>
  <c r="P104"/>
  <c r="E104"/>
  <c r="F60"/>
  <c r="H60"/>
  <c r="I60"/>
  <c r="J60"/>
  <c r="K60"/>
  <c r="L60"/>
  <c r="M60"/>
  <c r="N60"/>
  <c r="O60"/>
  <c r="P60"/>
  <c r="E60"/>
  <c r="F23"/>
  <c r="H23"/>
  <c r="I23"/>
  <c r="J23"/>
  <c r="K23"/>
  <c r="L23"/>
  <c r="M23"/>
  <c r="N23"/>
  <c r="O23"/>
  <c r="P23"/>
  <c r="E23"/>
  <c r="F10"/>
  <c r="G10"/>
  <c r="H10"/>
  <c r="I10"/>
  <c r="J10"/>
  <c r="K10"/>
  <c r="L10"/>
  <c r="M10"/>
  <c r="N10"/>
  <c r="O10"/>
  <c r="P10"/>
  <c r="F9"/>
  <c r="G9"/>
  <c r="H9"/>
  <c r="I9"/>
  <c r="J9"/>
  <c r="K9"/>
  <c r="L9"/>
  <c r="M9"/>
  <c r="N9"/>
  <c r="O9"/>
  <c r="P9"/>
  <c r="F8"/>
  <c r="G8"/>
  <c r="H8"/>
  <c r="I8"/>
  <c r="J8"/>
  <c r="K8"/>
  <c r="L8"/>
  <c r="M8"/>
  <c r="N8"/>
  <c r="O8"/>
  <c r="P8"/>
  <c r="E10"/>
  <c r="E9"/>
  <c r="E8"/>
  <c r="F7"/>
  <c r="H7"/>
  <c r="I7"/>
  <c r="J7"/>
  <c r="K7"/>
  <c r="L7"/>
  <c r="M7"/>
  <c r="N7"/>
  <c r="O7"/>
  <c r="P7"/>
  <c r="E7"/>
  <c r="G7" l="1"/>
  <c r="R7" s="1"/>
  <c r="G104"/>
  <c r="R104" s="1"/>
  <c r="F5"/>
  <c r="N6"/>
  <c r="N5" s="1"/>
  <c r="O6"/>
  <c r="O5" s="1"/>
  <c r="P6"/>
  <c r="P5" s="1"/>
  <c r="M6"/>
  <c r="M5" s="1"/>
  <c r="H6"/>
  <c r="I6"/>
  <c r="I5" s="1"/>
  <c r="J6"/>
  <c r="J5" s="1"/>
  <c r="K6"/>
  <c r="K5" s="1"/>
  <c r="L6"/>
  <c r="L5" s="1"/>
  <c r="G60"/>
  <c r="G23"/>
  <c r="R23" s="1"/>
  <c r="Q104"/>
  <c r="R9"/>
  <c r="Q9"/>
  <c r="Q23"/>
  <c r="E6"/>
  <c r="E5" s="1"/>
  <c r="Q7"/>
  <c r="G6" l="1"/>
  <c r="R6" s="1"/>
  <c r="H5"/>
  <c r="Q5" s="1"/>
  <c r="Q6"/>
  <c r="G5" l="1"/>
  <c r="R5" s="1"/>
</calcChain>
</file>

<file path=xl/sharedStrings.xml><?xml version="1.0" encoding="utf-8"?>
<sst xmlns="http://schemas.openxmlformats.org/spreadsheetml/2006/main" count="144" uniqueCount="120">
  <si>
    <t>구 분</t>
  </si>
  <si>
    <t>인 원</t>
  </si>
  <si>
    <t>총 인 건 비</t>
  </si>
  <si>
    <t>평가급 및 성과금</t>
  </si>
  <si>
    <t>1인당평균인건비</t>
  </si>
  <si>
    <t>비고</t>
  </si>
  <si>
    <t>소계</t>
  </si>
  <si>
    <t>제수당</t>
  </si>
  <si>
    <t>정원</t>
  </si>
  <si>
    <t>수당</t>
  </si>
  <si>
    <t>시간외수당</t>
  </si>
  <si>
    <t>총 계</t>
  </si>
  <si>
    <t>정규직합계</t>
  </si>
  <si>
    <t>상임</t>
  </si>
  <si>
    <t>남</t>
  </si>
  <si>
    <t>여</t>
  </si>
  <si>
    <t>비상임</t>
  </si>
  <si>
    <t>기관장</t>
  </si>
  <si>
    <t>이사</t>
  </si>
  <si>
    <t>감사</t>
  </si>
  <si>
    <t>소 계</t>
  </si>
  <si>
    <t>행정1급</t>
  </si>
  <si>
    <t>행정2급</t>
  </si>
  <si>
    <t>행정3급</t>
  </si>
  <si>
    <t>행정4급</t>
  </si>
  <si>
    <t>행정5급</t>
  </si>
  <si>
    <t>행정6급</t>
  </si>
  <si>
    <t>행정7급</t>
  </si>
  <si>
    <t>행정8급</t>
  </si>
  <si>
    <t>행정9급</t>
  </si>
  <si>
    <t>행정10급이하</t>
  </si>
  <si>
    <t>기술1급</t>
  </si>
  <si>
    <t>기술2급</t>
  </si>
  <si>
    <t>기술3급</t>
  </si>
  <si>
    <t>기술4급</t>
  </si>
  <si>
    <t>기술5급</t>
  </si>
  <si>
    <t>기술6급</t>
  </si>
  <si>
    <t>기술7급</t>
  </si>
  <si>
    <t>기술8급</t>
  </si>
  <si>
    <t>기술9급</t>
  </si>
  <si>
    <t>기술10급이하</t>
  </si>
  <si>
    <t>관리운영1급</t>
  </si>
  <si>
    <t>관리운영2급</t>
  </si>
  <si>
    <t>관리운영3급</t>
  </si>
  <si>
    <t>관리운영4급</t>
  </si>
  <si>
    <t>관리운영5급</t>
  </si>
  <si>
    <t>관리운영6급</t>
  </si>
  <si>
    <t>관리운영7급</t>
  </si>
  <si>
    <t>관리운영8급</t>
  </si>
  <si>
    <t>관리운영9급</t>
  </si>
  <si>
    <t>관리운영10급이하</t>
  </si>
  <si>
    <t>기타직</t>
  </si>
  <si>
    <t>청원 1호봉</t>
  </si>
  <si>
    <t>청원 2호봉</t>
  </si>
  <si>
    <t>청원 3호봉</t>
  </si>
  <si>
    <t>청원 4호봉</t>
  </si>
  <si>
    <t>청원 5호봉</t>
  </si>
  <si>
    <t>청원 6호봉</t>
  </si>
  <si>
    <t>청원 7호봉</t>
  </si>
  <si>
    <t>청원 8호봉</t>
  </si>
  <si>
    <t>청원 9호봉</t>
  </si>
  <si>
    <t>청원 10호봉</t>
  </si>
  <si>
    <t>청원 11호봉</t>
  </si>
  <si>
    <t>청원 12호봉</t>
  </si>
  <si>
    <t>청원 13호봉</t>
  </si>
  <si>
    <t>청원 14호봉</t>
  </si>
  <si>
    <t>청원 15호봉</t>
  </si>
  <si>
    <t>청원 16호봉</t>
  </si>
  <si>
    <t>청원 17호봉</t>
  </si>
  <si>
    <t>청원 18호봉</t>
  </si>
  <si>
    <t>청원 19호봉</t>
  </si>
  <si>
    <t>청원 20호봉이상</t>
  </si>
  <si>
    <t>기간제근로자</t>
  </si>
  <si>
    <t>단시간근로자</t>
  </si>
  <si>
    <t>소속외 인력</t>
  </si>
  <si>
    <t>현원
(ⓐ)</t>
    <phoneticPr fontId="2" type="noConversion"/>
  </si>
  <si>
    <t>인센티브
평가급</t>
    <phoneticPr fontId="2" type="noConversion"/>
  </si>
  <si>
    <t>자 체
평가급</t>
    <phoneticPr fontId="2" type="noConversion"/>
  </si>
  <si>
    <t>예 산
성과금</t>
    <phoneticPr fontId="2" type="noConversion"/>
  </si>
  <si>
    <t>기본급
(기본연봉)</t>
    <phoneticPr fontId="2" type="noConversion"/>
  </si>
  <si>
    <t>급여성 
복리후생비</t>
    <phoneticPr fontId="2" type="noConversion"/>
  </si>
  <si>
    <t>임
원</t>
    <phoneticPr fontId="2" type="noConversion"/>
  </si>
  <si>
    <t>전문계약 가(1급)</t>
    <phoneticPr fontId="2" type="noConversion"/>
  </si>
  <si>
    <t>전문계약 나(2급)</t>
    <phoneticPr fontId="2" type="noConversion"/>
  </si>
  <si>
    <t>전문계약 다(3급)</t>
    <phoneticPr fontId="2" type="noConversion"/>
  </si>
  <si>
    <t>전문계약 라(5급)</t>
    <phoneticPr fontId="2" type="noConversion"/>
  </si>
  <si>
    <t>전문계약 마(5급)이하</t>
    <phoneticPr fontId="2" type="noConversion"/>
  </si>
  <si>
    <t>일
반
정
규
직</t>
    <phoneticPr fontId="2" type="noConversion"/>
  </si>
  <si>
    <t>상
용
정
규
직</t>
    <phoneticPr fontId="2" type="noConversion"/>
  </si>
  <si>
    <t>무기계약직 0호봉(무호봉)</t>
    <phoneticPr fontId="2" type="noConversion"/>
  </si>
  <si>
    <t>무기계약직 1호봉</t>
    <phoneticPr fontId="2" type="noConversion"/>
  </si>
  <si>
    <t>무기계약직 2호봉</t>
  </si>
  <si>
    <t>무기계약직 3호봉</t>
  </si>
  <si>
    <t>무기계약직 4호봉</t>
  </si>
  <si>
    <t>무기계약직 5호봉</t>
  </si>
  <si>
    <t>무기계약직 6호봉</t>
  </si>
  <si>
    <t>무기계약직 7호봉</t>
  </si>
  <si>
    <t>무기계약직 8호봉</t>
  </si>
  <si>
    <t>무기계약직 9호봉</t>
  </si>
  <si>
    <t>무기계약직 10호봉</t>
  </si>
  <si>
    <t>무기계약직 11호봉</t>
  </si>
  <si>
    <t>무기계약직 12호봉</t>
  </si>
  <si>
    <t>무기계약직 13호봉</t>
  </si>
  <si>
    <t>무기계약직 14호봉</t>
  </si>
  <si>
    <t>무기계약직 15호봉</t>
  </si>
  <si>
    <t>무기계약직 16호봉</t>
  </si>
  <si>
    <t>무기계약직 17호봉</t>
  </si>
  <si>
    <t>무기계약직 18호봉</t>
  </si>
  <si>
    <t>무기계약직 19호봉</t>
  </si>
  <si>
    <t>무기계약직 20호봉 이상</t>
    <phoneticPr fontId="2" type="noConversion"/>
  </si>
  <si>
    <t>청원0호봉(무호봉)</t>
    <phoneticPr fontId="2" type="noConversion"/>
  </si>
  <si>
    <t>비
정
규
직</t>
    <phoneticPr fontId="2" type="noConversion"/>
  </si>
  <si>
    <t>지급
총액
(ⓑ)</t>
    <phoneticPr fontId="2" type="noConversion"/>
  </si>
  <si>
    <t>소계
(ⓒ)</t>
    <phoneticPr fontId="2" type="noConversion"/>
  </si>
  <si>
    <t>* 작성 유의사항 : 2019년 지방공기업 통합경영공시 기준 서식2(91∼96P 참조)</t>
    <phoneticPr fontId="2" type="noConversion"/>
  </si>
  <si>
    <t>(단위 : 천원, 명)</t>
    <phoneticPr fontId="2" type="noConversion"/>
  </si>
  <si>
    <t>비정규직_기타직</t>
    <phoneticPr fontId="2" type="noConversion"/>
  </si>
  <si>
    <t>(기관명 :  서울시설공단 )</t>
    <phoneticPr fontId="2" type="noConversion"/>
  </si>
  <si>
    <t>평가급등
미포함
(ⓒ/ⓐ)</t>
    <phoneticPr fontId="2" type="noConversion"/>
  </si>
  <si>
    <t>평가급등
포함
(ⓑ/ⓐ)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</si>
</sst>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1" fontId="1" fillId="0" borderId="10" xfId="1" applyFont="1" applyBorder="1" applyAlignment="1">
      <alignment horizontal="center" vertical="center" wrapText="1"/>
    </xf>
    <xf numFmtId="41" fontId="1" fillId="0" borderId="11" xfId="1" applyFont="1" applyBorder="1" applyAlignment="1">
      <alignment horizontal="center" vertical="center" wrapText="1"/>
    </xf>
    <xf numFmtId="41" fontId="1" fillId="2" borderId="17" xfId="1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1" fontId="1" fillId="0" borderId="14" xfId="1" applyFont="1" applyBorder="1" applyAlignment="1">
      <alignment horizontal="center" vertical="center" wrapText="1"/>
    </xf>
    <xf numFmtId="41" fontId="1" fillId="2" borderId="21" xfId="1" applyFont="1" applyFill="1" applyBorder="1" applyAlignment="1">
      <alignment horizontal="center" vertical="center" wrapText="1"/>
    </xf>
    <xf numFmtId="41" fontId="1" fillId="0" borderId="22" xfId="1" applyFont="1" applyBorder="1" applyAlignment="1">
      <alignment horizontal="center" vertical="center" wrapText="1"/>
    </xf>
    <xf numFmtId="41" fontId="1" fillId="0" borderId="16" xfId="1" applyFont="1" applyBorder="1" applyAlignment="1">
      <alignment horizontal="center" vertical="center" wrapText="1"/>
    </xf>
    <xf numFmtId="41" fontId="4" fillId="0" borderId="10" xfId="1" applyFont="1" applyBorder="1" applyAlignment="1">
      <alignment horizontal="center" vertical="center" wrapText="1"/>
    </xf>
    <xf numFmtId="41" fontId="5" fillId="0" borderId="10" xfId="1" applyFont="1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2" sqref="A2:D4"/>
    </sheetView>
  </sheetViews>
  <sheetFormatPr defaultRowHeight="16.5"/>
  <cols>
    <col min="5" max="6" width="9.125" bestFit="1" customWidth="1"/>
    <col min="7" max="7" width="11.375" customWidth="1"/>
    <col min="8" max="8" width="11.5" bestFit="1" customWidth="1"/>
    <col min="9" max="9" width="10.5" bestFit="1" customWidth="1"/>
    <col min="10" max="10" width="9.625" customWidth="1"/>
    <col min="11" max="11" width="10.5" bestFit="1" customWidth="1"/>
    <col min="12" max="12" width="9.75" bestFit="1" customWidth="1"/>
    <col min="13" max="14" width="10.5" bestFit="1" customWidth="1"/>
    <col min="15" max="15" width="9.75" bestFit="1" customWidth="1"/>
    <col min="16" max="18" width="9.125" bestFit="1" customWidth="1"/>
  </cols>
  <sheetData>
    <row r="1" spans="1:19">
      <c r="A1" t="s">
        <v>117</v>
      </c>
      <c r="S1" s="6" t="s">
        <v>115</v>
      </c>
    </row>
    <row r="2" spans="1:19" ht="27" customHeight="1">
      <c r="A2" s="34" t="s">
        <v>0</v>
      </c>
      <c r="B2" s="35"/>
      <c r="C2" s="35"/>
      <c r="D2" s="36"/>
      <c r="E2" s="18" t="s">
        <v>1</v>
      </c>
      <c r="F2" s="20"/>
      <c r="G2" s="21" t="s">
        <v>112</v>
      </c>
      <c r="H2" s="18" t="s">
        <v>2</v>
      </c>
      <c r="I2" s="19"/>
      <c r="J2" s="19"/>
      <c r="K2" s="19"/>
      <c r="L2" s="20"/>
      <c r="M2" s="18" t="s">
        <v>3</v>
      </c>
      <c r="N2" s="19"/>
      <c r="O2" s="19"/>
      <c r="P2" s="20"/>
      <c r="Q2" s="18" t="s">
        <v>4</v>
      </c>
      <c r="R2" s="20"/>
      <c r="S2" s="21" t="s">
        <v>5</v>
      </c>
    </row>
    <row r="3" spans="1:19" ht="24.75" customHeight="1">
      <c r="A3" s="37"/>
      <c r="B3" s="38"/>
      <c r="C3" s="38"/>
      <c r="D3" s="39"/>
      <c r="E3" s="21" t="s">
        <v>8</v>
      </c>
      <c r="F3" s="21" t="s">
        <v>75</v>
      </c>
      <c r="G3" s="22"/>
      <c r="H3" s="21" t="s">
        <v>113</v>
      </c>
      <c r="I3" s="21" t="s">
        <v>79</v>
      </c>
      <c r="J3" s="21" t="s">
        <v>80</v>
      </c>
      <c r="K3" s="18" t="s">
        <v>7</v>
      </c>
      <c r="L3" s="20"/>
      <c r="M3" s="21" t="s">
        <v>6</v>
      </c>
      <c r="N3" s="21" t="s">
        <v>76</v>
      </c>
      <c r="O3" s="21" t="s">
        <v>77</v>
      </c>
      <c r="P3" s="21" t="s">
        <v>78</v>
      </c>
      <c r="Q3" s="21" t="s">
        <v>118</v>
      </c>
      <c r="R3" s="21" t="s">
        <v>119</v>
      </c>
      <c r="S3" s="22"/>
    </row>
    <row r="4" spans="1:19" ht="17.25" thickBot="1">
      <c r="A4" s="40"/>
      <c r="B4" s="41"/>
      <c r="C4" s="41"/>
      <c r="D4" s="42"/>
      <c r="E4" s="23"/>
      <c r="F4" s="23"/>
      <c r="G4" s="23"/>
      <c r="H4" s="23"/>
      <c r="I4" s="23"/>
      <c r="J4" s="23"/>
      <c r="K4" s="2" t="s">
        <v>9</v>
      </c>
      <c r="L4" s="2" t="s">
        <v>10</v>
      </c>
      <c r="M4" s="23"/>
      <c r="N4" s="23"/>
      <c r="O4" s="23"/>
      <c r="P4" s="23"/>
      <c r="Q4" s="23"/>
      <c r="R4" s="23"/>
      <c r="S4" s="23"/>
    </row>
    <row r="5" spans="1:19" ht="17.25" thickTop="1">
      <c r="A5" s="25" t="s">
        <v>11</v>
      </c>
      <c r="B5" s="26"/>
      <c r="C5" s="26"/>
      <c r="D5" s="27"/>
      <c r="E5" s="9">
        <f>E6+E104</f>
        <v>3557</v>
      </c>
      <c r="F5" s="9">
        <f t="shared" ref="F5:P5" si="0">F6+F104</f>
        <v>3801</v>
      </c>
      <c r="G5" s="9">
        <f t="shared" si="0"/>
        <v>189090625</v>
      </c>
      <c r="H5" s="9">
        <f t="shared" si="0"/>
        <v>164732000</v>
      </c>
      <c r="I5" s="9">
        <f t="shared" si="0"/>
        <v>121856311</v>
      </c>
      <c r="J5" s="9">
        <f t="shared" si="0"/>
        <v>23362964</v>
      </c>
      <c r="K5" s="9">
        <f t="shared" si="0"/>
        <v>12783436</v>
      </c>
      <c r="L5" s="9">
        <f t="shared" si="0"/>
        <v>6729289</v>
      </c>
      <c r="M5" s="9">
        <f t="shared" si="0"/>
        <v>24358625</v>
      </c>
      <c r="N5" s="9">
        <f t="shared" si="0"/>
        <v>16003230</v>
      </c>
      <c r="O5" s="9">
        <f t="shared" si="0"/>
        <v>8339274</v>
      </c>
      <c r="P5" s="9">
        <f t="shared" si="0"/>
        <v>16121</v>
      </c>
      <c r="Q5" s="9">
        <f>H5/F5</f>
        <v>43339.121283872664</v>
      </c>
      <c r="R5" s="9">
        <f>G5/F5</f>
        <v>49747.599315969484</v>
      </c>
      <c r="S5" s="3"/>
    </row>
    <row r="6" spans="1:19">
      <c r="A6" s="28" t="s">
        <v>12</v>
      </c>
      <c r="B6" s="29"/>
      <c r="C6" s="29"/>
      <c r="D6" s="30"/>
      <c r="E6" s="10">
        <f>E7+E8+E9+E10+E23+E60</f>
        <v>3557</v>
      </c>
      <c r="F6" s="10">
        <f t="shared" ref="F6:L6" si="1">F23+F60</f>
        <v>3391</v>
      </c>
      <c r="G6" s="10">
        <f t="shared" si="1"/>
        <v>178511492</v>
      </c>
      <c r="H6" s="10">
        <f t="shared" si="1"/>
        <v>154778909</v>
      </c>
      <c r="I6" s="10">
        <f t="shared" si="1"/>
        <v>115053310</v>
      </c>
      <c r="J6" s="10">
        <f t="shared" si="1"/>
        <v>22090454</v>
      </c>
      <c r="K6" s="10">
        <f t="shared" si="1"/>
        <v>11312750</v>
      </c>
      <c r="L6" s="10">
        <f t="shared" si="1"/>
        <v>6322395</v>
      </c>
      <c r="M6" s="10">
        <f>+M23+M60</f>
        <v>23732583</v>
      </c>
      <c r="N6" s="10">
        <f>N23+N60</f>
        <v>15641775</v>
      </c>
      <c r="O6" s="10">
        <f>O23+O60</f>
        <v>8074687</v>
      </c>
      <c r="P6" s="10">
        <f>P23+P60</f>
        <v>16121</v>
      </c>
      <c r="Q6" s="10">
        <f t="shared" ref="Q6:Q10" si="2">H6/F6</f>
        <v>45644.03096431731</v>
      </c>
      <c r="R6" s="10">
        <f t="shared" ref="R6:R10" si="3">G6/F6</f>
        <v>52642.728398702449</v>
      </c>
      <c r="S6" s="4"/>
    </row>
    <row r="7" spans="1:19">
      <c r="A7" s="21" t="s">
        <v>81</v>
      </c>
      <c r="B7" s="31" t="s">
        <v>6</v>
      </c>
      <c r="C7" s="31" t="s">
        <v>13</v>
      </c>
      <c r="D7" s="4" t="s">
        <v>14</v>
      </c>
      <c r="E7" s="10">
        <f>E11+E15+E19</f>
        <v>6</v>
      </c>
      <c r="F7" s="10">
        <f t="shared" ref="F7:P7" si="4">F11+F15+F19</f>
        <v>6</v>
      </c>
      <c r="G7" s="10">
        <f t="shared" si="4"/>
        <v>756304</v>
      </c>
      <c r="H7" s="10">
        <f t="shared" si="4"/>
        <v>624031</v>
      </c>
      <c r="I7" s="10">
        <f t="shared" si="4"/>
        <v>620331</v>
      </c>
      <c r="J7" s="10">
        <f t="shared" si="4"/>
        <v>0</v>
      </c>
      <c r="K7" s="10">
        <f t="shared" si="4"/>
        <v>3700</v>
      </c>
      <c r="L7" s="10">
        <f t="shared" si="4"/>
        <v>0</v>
      </c>
      <c r="M7" s="10">
        <f t="shared" si="4"/>
        <v>132273</v>
      </c>
      <c r="N7" s="10">
        <f t="shared" si="4"/>
        <v>132273</v>
      </c>
      <c r="O7" s="10">
        <f t="shared" si="4"/>
        <v>0</v>
      </c>
      <c r="P7" s="10">
        <f t="shared" si="4"/>
        <v>0</v>
      </c>
      <c r="Q7" s="10">
        <f t="shared" si="2"/>
        <v>104005.16666666667</v>
      </c>
      <c r="R7" s="10">
        <f t="shared" si="3"/>
        <v>126050.66666666667</v>
      </c>
      <c r="S7" s="4"/>
    </row>
    <row r="8" spans="1:19">
      <c r="A8" s="22"/>
      <c r="B8" s="32"/>
      <c r="C8" s="33"/>
      <c r="D8" s="4" t="s">
        <v>15</v>
      </c>
      <c r="E8" s="10">
        <f>E12+E16+E20</f>
        <v>0</v>
      </c>
      <c r="F8" s="10">
        <f t="shared" ref="F8:P8" si="5">F12+F16+F20</f>
        <v>0</v>
      </c>
      <c r="G8" s="10">
        <f t="shared" si="5"/>
        <v>0</v>
      </c>
      <c r="H8" s="10">
        <f t="shared" si="5"/>
        <v>0</v>
      </c>
      <c r="I8" s="10">
        <f t="shared" si="5"/>
        <v>0</v>
      </c>
      <c r="J8" s="10">
        <f t="shared" si="5"/>
        <v>0</v>
      </c>
      <c r="K8" s="10">
        <f t="shared" si="5"/>
        <v>0</v>
      </c>
      <c r="L8" s="10">
        <f t="shared" si="5"/>
        <v>0</v>
      </c>
      <c r="M8" s="10">
        <f t="shared" si="5"/>
        <v>0</v>
      </c>
      <c r="N8" s="10">
        <f t="shared" si="5"/>
        <v>0</v>
      </c>
      <c r="O8" s="10">
        <f t="shared" si="5"/>
        <v>0</v>
      </c>
      <c r="P8" s="10">
        <f t="shared" si="5"/>
        <v>0</v>
      </c>
      <c r="Q8" s="10">
        <v>0</v>
      </c>
      <c r="R8" s="10">
        <v>0</v>
      </c>
      <c r="S8" s="4"/>
    </row>
    <row r="9" spans="1:19">
      <c r="A9" s="22"/>
      <c r="B9" s="32"/>
      <c r="C9" s="31" t="s">
        <v>16</v>
      </c>
      <c r="D9" s="4" t="s">
        <v>14</v>
      </c>
      <c r="E9" s="10">
        <f>E13+E17+E21</f>
        <v>9</v>
      </c>
      <c r="F9" s="10">
        <f t="shared" ref="F9:P9" si="6">F13+F17+F21</f>
        <v>9</v>
      </c>
      <c r="G9" s="10">
        <f t="shared" si="6"/>
        <v>0</v>
      </c>
      <c r="H9" s="10">
        <f t="shared" si="6"/>
        <v>0</v>
      </c>
      <c r="I9" s="10">
        <f t="shared" si="6"/>
        <v>0</v>
      </c>
      <c r="J9" s="10">
        <f t="shared" si="6"/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f t="shared" si="6"/>
        <v>0</v>
      </c>
      <c r="Q9" s="10">
        <f t="shared" si="2"/>
        <v>0</v>
      </c>
      <c r="R9" s="10">
        <f t="shared" si="3"/>
        <v>0</v>
      </c>
      <c r="S9" s="4"/>
    </row>
    <row r="10" spans="1:19">
      <c r="A10" s="22"/>
      <c r="B10" s="33"/>
      <c r="C10" s="33"/>
      <c r="D10" s="4" t="s">
        <v>15</v>
      </c>
      <c r="E10" s="10">
        <f>E14+E18+E22</f>
        <v>0</v>
      </c>
      <c r="F10" s="10">
        <f t="shared" ref="F10:P10" si="7">F14+F18+F22</f>
        <v>0</v>
      </c>
      <c r="G10" s="10">
        <f t="shared" si="7"/>
        <v>0</v>
      </c>
      <c r="H10" s="10">
        <f t="shared" si="7"/>
        <v>0</v>
      </c>
      <c r="I10" s="10">
        <f t="shared" si="7"/>
        <v>0</v>
      </c>
      <c r="J10" s="10">
        <f t="shared" si="7"/>
        <v>0</v>
      </c>
      <c r="K10" s="10">
        <f t="shared" si="7"/>
        <v>0</v>
      </c>
      <c r="L10" s="10">
        <f t="shared" si="7"/>
        <v>0</v>
      </c>
      <c r="M10" s="10">
        <f t="shared" si="7"/>
        <v>0</v>
      </c>
      <c r="N10" s="10">
        <f t="shared" si="7"/>
        <v>0</v>
      </c>
      <c r="O10" s="10">
        <f t="shared" si="7"/>
        <v>0</v>
      </c>
      <c r="P10" s="10">
        <f t="shared" si="7"/>
        <v>0</v>
      </c>
      <c r="Q10" s="10">
        <v>0</v>
      </c>
      <c r="R10" s="10">
        <v>0</v>
      </c>
      <c r="S10" s="4"/>
    </row>
    <row r="11" spans="1:19">
      <c r="A11" s="22"/>
      <c r="B11" s="21" t="s">
        <v>17</v>
      </c>
      <c r="C11" s="21" t="s">
        <v>13</v>
      </c>
      <c r="D11" s="5" t="s">
        <v>14</v>
      </c>
      <c r="E11" s="21">
        <v>1</v>
      </c>
      <c r="F11" s="7">
        <v>1</v>
      </c>
      <c r="G11" s="7">
        <f>H11+M11</f>
        <v>168910</v>
      </c>
      <c r="H11" s="7">
        <f t="shared" ref="H11:H22" si="8">I11+J11+K11+L11</f>
        <v>130463</v>
      </c>
      <c r="I11" s="7">
        <v>130463</v>
      </c>
      <c r="J11" s="7"/>
      <c r="K11" s="7"/>
      <c r="L11" s="7"/>
      <c r="M11" s="7">
        <f t="shared" ref="M11:M22" si="9">N11+O11+P11</f>
        <v>38447</v>
      </c>
      <c r="N11" s="7">
        <v>38447</v>
      </c>
      <c r="O11" s="7"/>
      <c r="P11" s="7"/>
      <c r="Q11" s="7">
        <f>H11/F11</f>
        <v>130463</v>
      </c>
      <c r="R11" s="7">
        <f>G11/F11</f>
        <v>168910</v>
      </c>
      <c r="S11" s="5"/>
    </row>
    <row r="12" spans="1:19">
      <c r="A12" s="22"/>
      <c r="B12" s="22"/>
      <c r="C12" s="24"/>
      <c r="D12" s="5" t="s">
        <v>15</v>
      </c>
      <c r="E12" s="24"/>
      <c r="F12" s="7">
        <v>0</v>
      </c>
      <c r="G12" s="7">
        <f t="shared" ref="G12:G61" si="10">H12+M12</f>
        <v>0</v>
      </c>
      <c r="H12" s="7">
        <f t="shared" si="8"/>
        <v>0</v>
      </c>
      <c r="I12" s="7"/>
      <c r="J12" s="7"/>
      <c r="K12" s="7"/>
      <c r="L12" s="7"/>
      <c r="M12" s="7">
        <f t="shared" si="9"/>
        <v>0</v>
      </c>
      <c r="N12" s="7"/>
      <c r="O12" s="7"/>
      <c r="P12" s="7"/>
      <c r="Q12" s="7"/>
      <c r="R12" s="7"/>
      <c r="S12" s="5"/>
    </row>
    <row r="13" spans="1:19">
      <c r="A13" s="22"/>
      <c r="B13" s="22"/>
      <c r="C13" s="21" t="s">
        <v>16</v>
      </c>
      <c r="D13" s="5" t="s">
        <v>14</v>
      </c>
      <c r="E13" s="21">
        <v>0</v>
      </c>
      <c r="F13" s="7">
        <v>0</v>
      </c>
      <c r="G13" s="7">
        <f t="shared" si="10"/>
        <v>0</v>
      </c>
      <c r="H13" s="7">
        <f t="shared" si="8"/>
        <v>0</v>
      </c>
      <c r="I13" s="7"/>
      <c r="J13" s="7"/>
      <c r="K13" s="7"/>
      <c r="L13" s="7"/>
      <c r="M13" s="7">
        <f t="shared" si="9"/>
        <v>0</v>
      </c>
      <c r="N13" s="7"/>
      <c r="O13" s="7"/>
      <c r="P13" s="7"/>
      <c r="Q13" s="7"/>
      <c r="R13" s="7"/>
      <c r="S13" s="5"/>
    </row>
    <row r="14" spans="1:19">
      <c r="A14" s="22"/>
      <c r="B14" s="24"/>
      <c r="C14" s="24"/>
      <c r="D14" s="5" t="s">
        <v>15</v>
      </c>
      <c r="E14" s="24"/>
      <c r="F14" s="7">
        <v>0</v>
      </c>
      <c r="G14" s="7">
        <f t="shared" si="10"/>
        <v>0</v>
      </c>
      <c r="H14" s="7">
        <f t="shared" si="8"/>
        <v>0</v>
      </c>
      <c r="I14" s="7"/>
      <c r="J14" s="7"/>
      <c r="K14" s="7"/>
      <c r="L14" s="7"/>
      <c r="M14" s="7">
        <f t="shared" si="9"/>
        <v>0</v>
      </c>
      <c r="N14" s="7"/>
      <c r="O14" s="7"/>
      <c r="P14" s="7"/>
      <c r="Q14" s="7"/>
      <c r="R14" s="7"/>
      <c r="S14" s="5"/>
    </row>
    <row r="15" spans="1:19">
      <c r="A15" s="22"/>
      <c r="B15" s="21" t="s">
        <v>18</v>
      </c>
      <c r="C15" s="21" t="s">
        <v>13</v>
      </c>
      <c r="D15" s="5" t="s">
        <v>14</v>
      </c>
      <c r="E15" s="21">
        <v>4</v>
      </c>
      <c r="F15" s="7">
        <v>4</v>
      </c>
      <c r="G15" s="7">
        <f t="shared" si="10"/>
        <v>466842</v>
      </c>
      <c r="H15" s="7">
        <f t="shared" si="8"/>
        <v>391703</v>
      </c>
      <c r="I15" s="7">
        <v>389443</v>
      </c>
      <c r="J15" s="7"/>
      <c r="K15" s="7">
        <v>2260</v>
      </c>
      <c r="L15" s="7"/>
      <c r="M15" s="7">
        <f t="shared" si="9"/>
        <v>75139</v>
      </c>
      <c r="N15" s="7">
        <v>75139</v>
      </c>
      <c r="O15" s="7"/>
      <c r="P15" s="7"/>
      <c r="Q15" s="7">
        <f>H15/F15</f>
        <v>97925.75</v>
      </c>
      <c r="R15" s="7">
        <f>G15/F15</f>
        <v>116710.5</v>
      </c>
      <c r="S15" s="5"/>
    </row>
    <row r="16" spans="1:19">
      <c r="A16" s="22"/>
      <c r="B16" s="22"/>
      <c r="C16" s="24"/>
      <c r="D16" s="5" t="s">
        <v>15</v>
      </c>
      <c r="E16" s="24"/>
      <c r="F16" s="7"/>
      <c r="G16" s="7">
        <f t="shared" si="10"/>
        <v>0</v>
      </c>
      <c r="H16" s="7">
        <f t="shared" si="8"/>
        <v>0</v>
      </c>
      <c r="I16" s="7"/>
      <c r="J16" s="7"/>
      <c r="K16" s="7"/>
      <c r="L16" s="7"/>
      <c r="M16" s="7">
        <f t="shared" si="9"/>
        <v>0</v>
      </c>
      <c r="N16" s="7"/>
      <c r="O16" s="7"/>
      <c r="P16" s="7"/>
      <c r="Q16" s="7"/>
      <c r="R16" s="7"/>
      <c r="S16" s="5"/>
    </row>
    <row r="17" spans="1:19">
      <c r="A17" s="22"/>
      <c r="B17" s="22"/>
      <c r="C17" s="21" t="s">
        <v>16</v>
      </c>
      <c r="D17" s="5" t="s">
        <v>14</v>
      </c>
      <c r="E17" s="21">
        <v>9</v>
      </c>
      <c r="F17" s="7">
        <v>9</v>
      </c>
      <c r="G17" s="7">
        <f t="shared" si="10"/>
        <v>0</v>
      </c>
      <c r="H17" s="7">
        <f t="shared" si="8"/>
        <v>0</v>
      </c>
      <c r="I17" s="7"/>
      <c r="J17" s="7"/>
      <c r="K17" s="7"/>
      <c r="L17" s="7"/>
      <c r="M17" s="7">
        <f t="shared" si="9"/>
        <v>0</v>
      </c>
      <c r="N17" s="7"/>
      <c r="O17" s="7"/>
      <c r="P17" s="7"/>
      <c r="Q17" s="7"/>
      <c r="R17" s="7"/>
      <c r="S17" s="5"/>
    </row>
    <row r="18" spans="1:19">
      <c r="A18" s="22"/>
      <c r="B18" s="24"/>
      <c r="C18" s="24"/>
      <c r="D18" s="5" t="s">
        <v>15</v>
      </c>
      <c r="E18" s="24"/>
      <c r="F18" s="7">
        <v>0</v>
      </c>
      <c r="G18" s="7">
        <f t="shared" si="10"/>
        <v>0</v>
      </c>
      <c r="H18" s="7">
        <f t="shared" si="8"/>
        <v>0</v>
      </c>
      <c r="I18" s="7"/>
      <c r="J18" s="7"/>
      <c r="K18" s="7"/>
      <c r="L18" s="7"/>
      <c r="M18" s="7">
        <f t="shared" si="9"/>
        <v>0</v>
      </c>
      <c r="N18" s="7"/>
      <c r="O18" s="7"/>
      <c r="P18" s="7"/>
      <c r="Q18" s="7"/>
      <c r="R18" s="7"/>
      <c r="S18" s="5"/>
    </row>
    <row r="19" spans="1:19">
      <c r="A19" s="22"/>
      <c r="B19" s="21" t="s">
        <v>19</v>
      </c>
      <c r="C19" s="21" t="s">
        <v>13</v>
      </c>
      <c r="D19" s="5" t="s">
        <v>14</v>
      </c>
      <c r="E19" s="21">
        <v>1</v>
      </c>
      <c r="F19" s="7">
        <v>1</v>
      </c>
      <c r="G19" s="7">
        <f t="shared" si="10"/>
        <v>120552</v>
      </c>
      <c r="H19" s="7">
        <f t="shared" si="8"/>
        <v>101865</v>
      </c>
      <c r="I19" s="7">
        <v>100425</v>
      </c>
      <c r="J19" s="7"/>
      <c r="K19" s="7">
        <v>1440</v>
      </c>
      <c r="L19" s="7"/>
      <c r="M19" s="7">
        <f t="shared" si="9"/>
        <v>18687</v>
      </c>
      <c r="N19" s="7">
        <v>18687</v>
      </c>
      <c r="O19" s="7"/>
      <c r="P19" s="7"/>
      <c r="Q19" s="7">
        <f>H19/F19</f>
        <v>101865</v>
      </c>
      <c r="R19" s="7">
        <f>G19/F19</f>
        <v>120552</v>
      </c>
      <c r="S19" s="5"/>
    </row>
    <row r="20" spans="1:19">
      <c r="A20" s="22"/>
      <c r="B20" s="22"/>
      <c r="C20" s="24"/>
      <c r="D20" s="5" t="s">
        <v>15</v>
      </c>
      <c r="E20" s="24"/>
      <c r="F20" s="7">
        <v>0</v>
      </c>
      <c r="G20" s="7">
        <f t="shared" si="10"/>
        <v>0</v>
      </c>
      <c r="H20" s="7">
        <f t="shared" si="8"/>
        <v>0</v>
      </c>
      <c r="I20" s="7"/>
      <c r="J20" s="7"/>
      <c r="K20" s="7"/>
      <c r="L20" s="7"/>
      <c r="M20" s="7">
        <f t="shared" si="9"/>
        <v>0</v>
      </c>
      <c r="N20" s="7"/>
      <c r="O20" s="7"/>
      <c r="P20" s="7"/>
      <c r="Q20" s="7"/>
      <c r="R20" s="7"/>
      <c r="S20" s="5"/>
    </row>
    <row r="21" spans="1:19">
      <c r="A21" s="22"/>
      <c r="B21" s="22"/>
      <c r="C21" s="21" t="s">
        <v>16</v>
      </c>
      <c r="D21" s="5" t="s">
        <v>14</v>
      </c>
      <c r="E21" s="21">
        <v>0</v>
      </c>
      <c r="F21" s="7">
        <v>0</v>
      </c>
      <c r="G21" s="7">
        <f t="shared" si="10"/>
        <v>0</v>
      </c>
      <c r="H21" s="7">
        <f t="shared" si="8"/>
        <v>0</v>
      </c>
      <c r="I21" s="7"/>
      <c r="J21" s="7"/>
      <c r="K21" s="7"/>
      <c r="L21" s="7"/>
      <c r="M21" s="7">
        <f t="shared" si="9"/>
        <v>0</v>
      </c>
      <c r="N21" s="7"/>
      <c r="O21" s="7"/>
      <c r="P21" s="8"/>
      <c r="Q21" s="8"/>
      <c r="R21" s="8"/>
      <c r="S21" s="5"/>
    </row>
    <row r="22" spans="1:19">
      <c r="A22" s="24"/>
      <c r="B22" s="24"/>
      <c r="C22" s="24"/>
      <c r="D22" s="5" t="s">
        <v>15</v>
      </c>
      <c r="E22" s="24"/>
      <c r="F22" s="7">
        <v>0</v>
      </c>
      <c r="G22" s="7">
        <f t="shared" si="10"/>
        <v>0</v>
      </c>
      <c r="H22" s="7">
        <f t="shared" si="8"/>
        <v>0</v>
      </c>
      <c r="I22" s="7"/>
      <c r="J22" s="7"/>
      <c r="K22" s="7"/>
      <c r="L22" s="7"/>
      <c r="M22" s="7">
        <f t="shared" si="9"/>
        <v>0</v>
      </c>
      <c r="N22" s="7"/>
      <c r="O22" s="12"/>
      <c r="P22" s="14"/>
      <c r="Q22" s="14"/>
      <c r="R22" s="14"/>
      <c r="S22" s="11"/>
    </row>
    <row r="23" spans="1:19">
      <c r="A23" s="21" t="s">
        <v>87</v>
      </c>
      <c r="B23" s="28" t="s">
        <v>20</v>
      </c>
      <c r="C23" s="29"/>
      <c r="D23" s="30"/>
      <c r="E23" s="10">
        <f>SUM(E24:E59)</f>
        <v>3542</v>
      </c>
      <c r="F23" s="10">
        <f t="shared" ref="F23:P23" si="11">SUM(F24:F59)</f>
        <v>3391</v>
      </c>
      <c r="G23" s="10">
        <f t="shared" si="11"/>
        <v>178511492</v>
      </c>
      <c r="H23" s="10">
        <f t="shared" si="11"/>
        <v>154778909</v>
      </c>
      <c r="I23" s="10">
        <f t="shared" si="11"/>
        <v>115053310</v>
      </c>
      <c r="J23" s="10">
        <f t="shared" si="11"/>
        <v>22090454</v>
      </c>
      <c r="K23" s="10">
        <f t="shared" si="11"/>
        <v>11312750</v>
      </c>
      <c r="L23" s="10">
        <f t="shared" si="11"/>
        <v>6322395</v>
      </c>
      <c r="M23" s="10">
        <f t="shared" si="11"/>
        <v>23732583</v>
      </c>
      <c r="N23" s="10">
        <f t="shared" si="11"/>
        <v>15641775</v>
      </c>
      <c r="O23" s="10">
        <f t="shared" si="11"/>
        <v>8074687</v>
      </c>
      <c r="P23" s="13">
        <f t="shared" si="11"/>
        <v>16121</v>
      </c>
      <c r="Q23" s="13">
        <f t="shared" ref="Q23" si="12">H23/F23</f>
        <v>45644.03096431731</v>
      </c>
      <c r="R23" s="13">
        <f t="shared" ref="R23" si="13">G23/F23</f>
        <v>52642.728398702449</v>
      </c>
      <c r="S23" s="4"/>
    </row>
    <row r="24" spans="1:19">
      <c r="A24" s="22"/>
      <c r="B24" s="18" t="s">
        <v>21</v>
      </c>
      <c r="C24" s="19"/>
      <c r="D24" s="20"/>
      <c r="E24" s="17">
        <v>17</v>
      </c>
      <c r="F24" s="17">
        <v>15</v>
      </c>
      <c r="G24" s="7">
        <f t="shared" si="10"/>
        <v>1664965</v>
      </c>
      <c r="H24" s="7">
        <f>I24+J24+K24+L24</f>
        <v>1398029</v>
      </c>
      <c r="I24" s="7">
        <v>1109349</v>
      </c>
      <c r="J24" s="7">
        <v>230798</v>
      </c>
      <c r="K24" s="7">
        <v>57882</v>
      </c>
      <c r="L24" s="7">
        <v>0</v>
      </c>
      <c r="M24" s="7">
        <f>N24+O24+P24</f>
        <v>266936</v>
      </c>
      <c r="N24" s="7">
        <v>181595</v>
      </c>
      <c r="O24" s="7">
        <v>85150</v>
      </c>
      <c r="P24" s="7">
        <v>191</v>
      </c>
      <c r="Q24" s="7">
        <f>H24/F24</f>
        <v>93201.933333333334</v>
      </c>
      <c r="R24" s="7">
        <f>G24/F24</f>
        <v>110997.66666666667</v>
      </c>
      <c r="S24" s="7"/>
    </row>
    <row r="25" spans="1:19">
      <c r="A25" s="22"/>
      <c r="B25" s="18" t="s">
        <v>22</v>
      </c>
      <c r="C25" s="19"/>
      <c r="D25" s="20"/>
      <c r="E25" s="17">
        <v>21</v>
      </c>
      <c r="F25" s="17">
        <v>21</v>
      </c>
      <c r="G25" s="7">
        <f t="shared" si="10"/>
        <v>2034223</v>
      </c>
      <c r="H25" s="7">
        <f t="shared" ref="H25:H61" si="14">I25+J25+K25+L25</f>
        <v>1691653</v>
      </c>
      <c r="I25" s="7">
        <v>1344493</v>
      </c>
      <c r="J25" s="7">
        <v>268990</v>
      </c>
      <c r="K25" s="7">
        <v>78170</v>
      </c>
      <c r="L25" s="7">
        <v>0</v>
      </c>
      <c r="M25" s="7">
        <f t="shared" ref="M25:M61" si="15">N25+O25+P25</f>
        <v>342570</v>
      </c>
      <c r="N25" s="7">
        <v>224437</v>
      </c>
      <c r="O25" s="7">
        <v>116896</v>
      </c>
      <c r="P25" s="7">
        <v>1237</v>
      </c>
      <c r="Q25" s="7">
        <f t="shared" ref="Q25:Q45" si="16">H25/F25</f>
        <v>80554.904761904763</v>
      </c>
      <c r="R25" s="7">
        <f t="shared" ref="R25:R45" si="17">G25/F25</f>
        <v>96867.761904761908</v>
      </c>
      <c r="S25" s="7"/>
    </row>
    <row r="26" spans="1:19">
      <c r="A26" s="22"/>
      <c r="B26" s="18" t="s">
        <v>23</v>
      </c>
      <c r="C26" s="19"/>
      <c r="D26" s="20"/>
      <c r="E26" s="17">
        <v>51</v>
      </c>
      <c r="F26" s="17">
        <v>51</v>
      </c>
      <c r="G26" s="7">
        <f t="shared" si="10"/>
        <v>4392386</v>
      </c>
      <c r="H26" s="7">
        <f t="shared" si="14"/>
        <v>3676068</v>
      </c>
      <c r="I26" s="7">
        <v>2942525</v>
      </c>
      <c r="J26" s="7">
        <v>515269</v>
      </c>
      <c r="K26" s="7">
        <v>217542</v>
      </c>
      <c r="L26" s="7">
        <v>732</v>
      </c>
      <c r="M26" s="7">
        <f t="shared" si="15"/>
        <v>716318</v>
      </c>
      <c r="N26" s="7">
        <v>480307</v>
      </c>
      <c r="O26" s="7">
        <v>235420</v>
      </c>
      <c r="P26" s="7">
        <v>591</v>
      </c>
      <c r="Q26" s="7">
        <f t="shared" si="16"/>
        <v>72079.76470588235</v>
      </c>
      <c r="R26" s="7">
        <f t="shared" si="17"/>
        <v>86125.215686274503</v>
      </c>
      <c r="S26" s="7"/>
    </row>
    <row r="27" spans="1:19">
      <c r="A27" s="22"/>
      <c r="B27" s="18" t="s">
        <v>24</v>
      </c>
      <c r="C27" s="19"/>
      <c r="D27" s="20"/>
      <c r="E27" s="17">
        <v>132</v>
      </c>
      <c r="F27" s="17">
        <v>93</v>
      </c>
      <c r="G27" s="7">
        <f t="shared" si="10"/>
        <v>6932795</v>
      </c>
      <c r="H27" s="7">
        <f t="shared" si="14"/>
        <v>5801109</v>
      </c>
      <c r="I27" s="7">
        <v>4651305</v>
      </c>
      <c r="J27" s="7">
        <v>799593</v>
      </c>
      <c r="K27" s="7">
        <v>278278</v>
      </c>
      <c r="L27" s="7">
        <v>71933</v>
      </c>
      <c r="M27" s="7">
        <f t="shared" si="15"/>
        <v>1131686</v>
      </c>
      <c r="N27" s="7">
        <v>743697</v>
      </c>
      <c r="O27" s="7">
        <v>387348</v>
      </c>
      <c r="P27" s="7">
        <v>641</v>
      </c>
      <c r="Q27" s="7">
        <f t="shared" si="16"/>
        <v>62377.516129032258</v>
      </c>
      <c r="R27" s="7">
        <f t="shared" si="17"/>
        <v>74546.182795698929</v>
      </c>
      <c r="S27" s="7"/>
    </row>
    <row r="28" spans="1:19">
      <c r="A28" s="22"/>
      <c r="B28" s="18" t="s">
        <v>25</v>
      </c>
      <c r="C28" s="19"/>
      <c r="D28" s="20"/>
      <c r="E28" s="17">
        <v>166</v>
      </c>
      <c r="F28" s="17">
        <v>140</v>
      </c>
      <c r="G28" s="7">
        <f t="shared" si="10"/>
        <v>10463502</v>
      </c>
      <c r="H28" s="7">
        <f t="shared" si="14"/>
        <v>8772278</v>
      </c>
      <c r="I28" s="7">
        <v>6875717</v>
      </c>
      <c r="J28" s="7">
        <v>1256681</v>
      </c>
      <c r="K28" s="7">
        <v>429050</v>
      </c>
      <c r="L28" s="7">
        <v>210830</v>
      </c>
      <c r="M28" s="7">
        <f t="shared" si="15"/>
        <v>1691224</v>
      </c>
      <c r="N28" s="7">
        <v>1110293</v>
      </c>
      <c r="O28" s="7">
        <v>578289</v>
      </c>
      <c r="P28" s="7">
        <v>2642</v>
      </c>
      <c r="Q28" s="7">
        <f t="shared" si="16"/>
        <v>62659.12857142857</v>
      </c>
      <c r="R28" s="7">
        <f t="shared" si="17"/>
        <v>74739.3</v>
      </c>
      <c r="S28" s="7"/>
    </row>
    <row r="29" spans="1:19">
      <c r="A29" s="22"/>
      <c r="B29" s="18" t="s">
        <v>26</v>
      </c>
      <c r="C29" s="19"/>
      <c r="D29" s="20"/>
      <c r="E29" s="17">
        <v>150</v>
      </c>
      <c r="F29" s="17">
        <v>176</v>
      </c>
      <c r="G29" s="7">
        <f t="shared" si="10"/>
        <v>9636306</v>
      </c>
      <c r="H29" s="7">
        <f t="shared" si="14"/>
        <v>8077396</v>
      </c>
      <c r="I29" s="7">
        <v>6525861</v>
      </c>
      <c r="J29" s="7">
        <v>1169815</v>
      </c>
      <c r="K29" s="7">
        <v>353679</v>
      </c>
      <c r="L29" s="7">
        <v>28041</v>
      </c>
      <c r="M29" s="7">
        <f t="shared" si="15"/>
        <v>1558910</v>
      </c>
      <c r="N29" s="7">
        <v>1023204</v>
      </c>
      <c r="O29" s="7">
        <v>532931</v>
      </c>
      <c r="P29" s="7">
        <v>2775</v>
      </c>
      <c r="Q29" s="7">
        <f t="shared" si="16"/>
        <v>45894.295454545456</v>
      </c>
      <c r="R29" s="7">
        <f t="shared" si="17"/>
        <v>54751.73863636364</v>
      </c>
      <c r="S29" s="7"/>
    </row>
    <row r="30" spans="1:19">
      <c r="A30" s="22"/>
      <c r="B30" s="18" t="s">
        <v>27</v>
      </c>
      <c r="C30" s="19"/>
      <c r="D30" s="20"/>
      <c r="E30" s="17">
        <v>133</v>
      </c>
      <c r="F30" s="17">
        <v>143</v>
      </c>
      <c r="G30" s="7">
        <f t="shared" si="10"/>
        <v>7078626</v>
      </c>
      <c r="H30" s="7">
        <f t="shared" si="14"/>
        <v>6248009</v>
      </c>
      <c r="I30" s="7">
        <v>4674904</v>
      </c>
      <c r="J30" s="7">
        <v>919424</v>
      </c>
      <c r="K30" s="7">
        <v>390169</v>
      </c>
      <c r="L30" s="7">
        <v>263512</v>
      </c>
      <c r="M30" s="7">
        <f t="shared" si="15"/>
        <v>830617</v>
      </c>
      <c r="N30" s="7">
        <v>545985</v>
      </c>
      <c r="O30" s="7">
        <v>284376</v>
      </c>
      <c r="P30" s="7">
        <v>256</v>
      </c>
      <c r="Q30" s="7">
        <f t="shared" si="16"/>
        <v>43692.370629370627</v>
      </c>
      <c r="R30" s="7">
        <f t="shared" si="17"/>
        <v>49500.881118881116</v>
      </c>
      <c r="S30" s="7"/>
    </row>
    <row r="31" spans="1:19">
      <c r="A31" s="22"/>
      <c r="B31" s="18" t="s">
        <v>28</v>
      </c>
      <c r="C31" s="19"/>
      <c r="D31" s="20"/>
      <c r="E31" s="17">
        <v>61</v>
      </c>
      <c r="F31" s="17">
        <v>75</v>
      </c>
      <c r="G31" s="7">
        <f t="shared" si="10"/>
        <v>3581721</v>
      </c>
      <c r="H31" s="7">
        <f t="shared" si="14"/>
        <v>3166726</v>
      </c>
      <c r="I31" s="7">
        <v>2348773</v>
      </c>
      <c r="J31" s="7">
        <v>419479</v>
      </c>
      <c r="K31" s="7">
        <v>201286</v>
      </c>
      <c r="L31" s="7">
        <v>197188</v>
      </c>
      <c r="M31" s="7">
        <f t="shared" si="15"/>
        <v>414995</v>
      </c>
      <c r="N31" s="7">
        <v>272871</v>
      </c>
      <c r="O31" s="7">
        <v>142124</v>
      </c>
      <c r="P31" s="7">
        <v>0</v>
      </c>
      <c r="Q31" s="7">
        <f t="shared" si="16"/>
        <v>42223.013333333336</v>
      </c>
      <c r="R31" s="7">
        <f t="shared" si="17"/>
        <v>47756.28</v>
      </c>
      <c r="S31" s="7"/>
    </row>
    <row r="32" spans="1:19">
      <c r="A32" s="22"/>
      <c r="B32" s="18" t="s">
        <v>29</v>
      </c>
      <c r="C32" s="19"/>
      <c r="D32" s="20"/>
      <c r="E32" s="17">
        <v>169</v>
      </c>
      <c r="F32" s="17">
        <v>174</v>
      </c>
      <c r="G32" s="7">
        <f t="shared" si="10"/>
        <v>6989120</v>
      </c>
      <c r="H32" s="7">
        <f t="shared" si="14"/>
        <v>6134718</v>
      </c>
      <c r="I32" s="7">
        <v>4546252</v>
      </c>
      <c r="J32" s="7">
        <v>885048</v>
      </c>
      <c r="K32" s="7">
        <v>381935</v>
      </c>
      <c r="L32" s="7">
        <v>321483</v>
      </c>
      <c r="M32" s="7">
        <f t="shared" si="15"/>
        <v>854402</v>
      </c>
      <c r="N32" s="7">
        <v>561424</v>
      </c>
      <c r="O32" s="7">
        <v>292418</v>
      </c>
      <c r="P32" s="7">
        <v>560</v>
      </c>
      <c r="Q32" s="7">
        <f t="shared" si="16"/>
        <v>35257</v>
      </c>
      <c r="R32" s="7">
        <f t="shared" si="17"/>
        <v>40167.356321839077</v>
      </c>
      <c r="S32" s="7"/>
    </row>
    <row r="33" spans="1:19">
      <c r="A33" s="22"/>
      <c r="B33" s="18" t="s">
        <v>30</v>
      </c>
      <c r="C33" s="19"/>
      <c r="D33" s="20"/>
      <c r="E33" s="17">
        <v>0</v>
      </c>
      <c r="F33" s="17">
        <v>0</v>
      </c>
      <c r="G33" s="7">
        <f t="shared" si="10"/>
        <v>0</v>
      </c>
      <c r="H33" s="7">
        <f t="shared" si="14"/>
        <v>0</v>
      </c>
      <c r="I33" s="7"/>
      <c r="J33" s="7"/>
      <c r="K33" s="7"/>
      <c r="L33" s="7"/>
      <c r="M33" s="7">
        <f t="shared" si="15"/>
        <v>0</v>
      </c>
      <c r="N33" s="7"/>
      <c r="O33" s="7"/>
      <c r="P33" s="7"/>
      <c r="Q33" s="7"/>
      <c r="R33" s="7"/>
      <c r="S33" s="7"/>
    </row>
    <row r="34" spans="1:19">
      <c r="A34" s="22"/>
      <c r="B34" s="18" t="s">
        <v>31</v>
      </c>
      <c r="C34" s="19"/>
      <c r="D34" s="20"/>
      <c r="E34" s="17">
        <v>9</v>
      </c>
      <c r="F34" s="17">
        <v>9</v>
      </c>
      <c r="G34" s="7">
        <f t="shared" si="10"/>
        <v>933364</v>
      </c>
      <c r="H34" s="7">
        <f t="shared" si="14"/>
        <v>785504</v>
      </c>
      <c r="I34" s="7">
        <v>625569</v>
      </c>
      <c r="J34" s="7">
        <v>140358</v>
      </c>
      <c r="K34" s="7">
        <v>19577</v>
      </c>
      <c r="L34" s="7">
        <v>0</v>
      </c>
      <c r="M34" s="7">
        <f t="shared" si="15"/>
        <v>147860</v>
      </c>
      <c r="N34" s="7">
        <v>97223</v>
      </c>
      <c r="O34" s="7">
        <v>50637</v>
      </c>
      <c r="P34" s="7">
        <v>0</v>
      </c>
      <c r="Q34" s="7">
        <f t="shared" si="16"/>
        <v>87278.222222222219</v>
      </c>
      <c r="R34" s="7">
        <f t="shared" si="17"/>
        <v>103707.11111111111</v>
      </c>
      <c r="S34" s="7"/>
    </row>
    <row r="35" spans="1:19">
      <c r="A35" s="22"/>
      <c r="B35" s="18" t="s">
        <v>32</v>
      </c>
      <c r="C35" s="19"/>
      <c r="D35" s="20"/>
      <c r="E35" s="17">
        <v>24</v>
      </c>
      <c r="F35" s="17">
        <v>24</v>
      </c>
      <c r="G35" s="7">
        <f t="shared" si="10"/>
        <v>2356265</v>
      </c>
      <c r="H35" s="7">
        <f t="shared" si="14"/>
        <v>1967917</v>
      </c>
      <c r="I35" s="7">
        <v>1524664</v>
      </c>
      <c r="J35" s="7">
        <v>314161</v>
      </c>
      <c r="K35" s="7">
        <v>129092</v>
      </c>
      <c r="L35" s="7">
        <v>0</v>
      </c>
      <c r="M35" s="7">
        <f t="shared" si="15"/>
        <v>388348</v>
      </c>
      <c r="N35" s="7">
        <v>255318</v>
      </c>
      <c r="O35" s="7">
        <v>132980</v>
      </c>
      <c r="P35" s="7">
        <v>50</v>
      </c>
      <c r="Q35" s="7">
        <f t="shared" si="16"/>
        <v>81996.541666666672</v>
      </c>
      <c r="R35" s="7">
        <f t="shared" si="17"/>
        <v>98177.708333333328</v>
      </c>
      <c r="S35" s="7"/>
    </row>
    <row r="36" spans="1:19">
      <c r="A36" s="22"/>
      <c r="B36" s="18" t="s">
        <v>33</v>
      </c>
      <c r="C36" s="19"/>
      <c r="D36" s="20"/>
      <c r="E36" s="17">
        <v>57</v>
      </c>
      <c r="F36" s="17">
        <v>44</v>
      </c>
      <c r="G36" s="7">
        <f t="shared" si="10"/>
        <v>3948297</v>
      </c>
      <c r="H36" s="7">
        <f t="shared" si="14"/>
        <v>3300816</v>
      </c>
      <c r="I36" s="7">
        <v>2532216</v>
      </c>
      <c r="J36" s="7">
        <v>504846</v>
      </c>
      <c r="K36" s="7">
        <v>262754</v>
      </c>
      <c r="L36" s="7">
        <v>1000</v>
      </c>
      <c r="M36" s="7">
        <f t="shared" si="15"/>
        <v>647481</v>
      </c>
      <c r="N36" s="7">
        <v>425528</v>
      </c>
      <c r="O36" s="7">
        <v>221632</v>
      </c>
      <c r="P36" s="7">
        <v>321</v>
      </c>
      <c r="Q36" s="7">
        <f t="shared" si="16"/>
        <v>75018.545454545456</v>
      </c>
      <c r="R36" s="7">
        <f t="shared" si="17"/>
        <v>89734.022727272721</v>
      </c>
      <c r="S36" s="7"/>
    </row>
    <row r="37" spans="1:19">
      <c r="A37" s="22"/>
      <c r="B37" s="18" t="s">
        <v>34</v>
      </c>
      <c r="C37" s="19"/>
      <c r="D37" s="20"/>
      <c r="E37" s="17">
        <v>176</v>
      </c>
      <c r="F37" s="17">
        <v>172</v>
      </c>
      <c r="G37" s="7">
        <f t="shared" si="10"/>
        <v>14220205</v>
      </c>
      <c r="H37" s="7">
        <f t="shared" si="14"/>
        <v>11944724</v>
      </c>
      <c r="I37" s="7">
        <v>9068007</v>
      </c>
      <c r="J37" s="7">
        <v>1589807</v>
      </c>
      <c r="K37" s="7">
        <v>960947</v>
      </c>
      <c r="L37" s="7">
        <v>325963</v>
      </c>
      <c r="M37" s="7">
        <f t="shared" si="15"/>
        <v>2275481</v>
      </c>
      <c r="N37" s="7">
        <v>1494614</v>
      </c>
      <c r="O37" s="7">
        <v>778458</v>
      </c>
      <c r="P37" s="7">
        <v>2409</v>
      </c>
      <c r="Q37" s="7">
        <f t="shared" si="16"/>
        <v>69446.069767441862</v>
      </c>
      <c r="R37" s="7">
        <f t="shared" si="17"/>
        <v>82675.610465116275</v>
      </c>
      <c r="S37" s="7"/>
    </row>
    <row r="38" spans="1:19">
      <c r="A38" s="22"/>
      <c r="B38" s="18" t="s">
        <v>35</v>
      </c>
      <c r="C38" s="19"/>
      <c r="D38" s="20"/>
      <c r="E38" s="17">
        <v>334</v>
      </c>
      <c r="F38" s="17">
        <v>278</v>
      </c>
      <c r="G38" s="7">
        <f t="shared" si="10"/>
        <v>21778097</v>
      </c>
      <c r="H38" s="7">
        <f t="shared" si="14"/>
        <v>18400857</v>
      </c>
      <c r="I38" s="7">
        <v>13687957</v>
      </c>
      <c r="J38" s="7">
        <v>2228971</v>
      </c>
      <c r="K38" s="7">
        <v>1460235</v>
      </c>
      <c r="L38" s="7">
        <v>1023694</v>
      </c>
      <c r="M38" s="7">
        <f t="shared" si="15"/>
        <v>3377240</v>
      </c>
      <c r="N38" s="7">
        <v>2219231</v>
      </c>
      <c r="O38" s="7">
        <v>1155870</v>
      </c>
      <c r="P38" s="7">
        <v>2139</v>
      </c>
      <c r="Q38" s="7">
        <f t="shared" si="16"/>
        <v>66190.133093525175</v>
      </c>
      <c r="R38" s="7">
        <f t="shared" si="17"/>
        <v>78338.478417266189</v>
      </c>
      <c r="S38" s="7"/>
    </row>
    <row r="39" spans="1:19">
      <c r="A39" s="22"/>
      <c r="B39" s="18" t="s">
        <v>36</v>
      </c>
      <c r="C39" s="19"/>
      <c r="D39" s="20"/>
      <c r="E39" s="17">
        <v>218</v>
      </c>
      <c r="F39" s="17">
        <v>190</v>
      </c>
      <c r="G39" s="7">
        <f t="shared" si="10"/>
        <v>10456246</v>
      </c>
      <c r="H39" s="7">
        <f t="shared" si="14"/>
        <v>8851211</v>
      </c>
      <c r="I39" s="7">
        <v>6775397</v>
      </c>
      <c r="J39" s="7">
        <v>1223100</v>
      </c>
      <c r="K39" s="7">
        <v>569508</v>
      </c>
      <c r="L39" s="7">
        <v>283206</v>
      </c>
      <c r="M39" s="7">
        <f t="shared" si="15"/>
        <v>1605035</v>
      </c>
      <c r="N39" s="7">
        <v>1054192</v>
      </c>
      <c r="O39" s="7">
        <v>549072</v>
      </c>
      <c r="P39" s="7">
        <v>1771</v>
      </c>
      <c r="Q39" s="7">
        <f t="shared" si="16"/>
        <v>46585.321052631582</v>
      </c>
      <c r="R39" s="7">
        <f t="shared" si="17"/>
        <v>55032.873684210528</v>
      </c>
      <c r="S39" s="7"/>
    </row>
    <row r="40" spans="1:19">
      <c r="A40" s="22"/>
      <c r="B40" s="18" t="s">
        <v>37</v>
      </c>
      <c r="C40" s="19"/>
      <c r="D40" s="20"/>
      <c r="E40" s="17">
        <v>114</v>
      </c>
      <c r="F40" s="17">
        <v>175</v>
      </c>
      <c r="G40" s="7">
        <f t="shared" si="10"/>
        <v>8535965</v>
      </c>
      <c r="H40" s="7">
        <f t="shared" si="14"/>
        <v>7616420</v>
      </c>
      <c r="I40" s="7">
        <v>5740665</v>
      </c>
      <c r="J40" s="7">
        <v>1090693</v>
      </c>
      <c r="K40" s="7">
        <v>449615</v>
      </c>
      <c r="L40" s="7">
        <v>335447</v>
      </c>
      <c r="M40" s="7">
        <f t="shared" si="15"/>
        <v>919545</v>
      </c>
      <c r="N40" s="7">
        <v>604407</v>
      </c>
      <c r="O40" s="7">
        <v>314805</v>
      </c>
      <c r="P40" s="7">
        <v>333</v>
      </c>
      <c r="Q40" s="7">
        <f t="shared" si="16"/>
        <v>43522.400000000001</v>
      </c>
      <c r="R40" s="7">
        <f t="shared" si="17"/>
        <v>48776.942857142858</v>
      </c>
      <c r="S40" s="7"/>
    </row>
    <row r="41" spans="1:19">
      <c r="A41" s="22"/>
      <c r="B41" s="18" t="s">
        <v>38</v>
      </c>
      <c r="C41" s="19"/>
      <c r="D41" s="20"/>
      <c r="E41" s="17">
        <v>53</v>
      </c>
      <c r="F41" s="17">
        <v>76</v>
      </c>
      <c r="G41" s="7">
        <f t="shared" si="10"/>
        <v>2785679</v>
      </c>
      <c r="H41" s="7">
        <f t="shared" si="14"/>
        <v>2540205</v>
      </c>
      <c r="I41" s="7">
        <v>1899628</v>
      </c>
      <c r="J41" s="7">
        <v>387268</v>
      </c>
      <c r="K41" s="7">
        <v>116807</v>
      </c>
      <c r="L41" s="7">
        <v>136502</v>
      </c>
      <c r="M41" s="7">
        <f t="shared" si="15"/>
        <v>245474</v>
      </c>
      <c r="N41" s="7">
        <v>161405</v>
      </c>
      <c r="O41" s="7">
        <v>84069</v>
      </c>
      <c r="P41" s="7">
        <v>0</v>
      </c>
      <c r="Q41" s="7">
        <f t="shared" si="16"/>
        <v>33423.75</v>
      </c>
      <c r="R41" s="7">
        <f t="shared" si="17"/>
        <v>36653.67105263158</v>
      </c>
      <c r="S41" s="7"/>
    </row>
    <row r="42" spans="1:19">
      <c r="A42" s="22"/>
      <c r="B42" s="18" t="s">
        <v>39</v>
      </c>
      <c r="C42" s="19"/>
      <c r="D42" s="20"/>
      <c r="E42" s="17">
        <v>124</v>
      </c>
      <c r="F42" s="17">
        <v>108</v>
      </c>
      <c r="G42" s="7">
        <f t="shared" si="10"/>
        <v>3947345</v>
      </c>
      <c r="H42" s="7">
        <f t="shared" si="14"/>
        <v>3670170</v>
      </c>
      <c r="I42" s="7">
        <v>2482567</v>
      </c>
      <c r="J42" s="7">
        <v>492250</v>
      </c>
      <c r="K42" s="7">
        <v>341417</v>
      </c>
      <c r="L42" s="7">
        <v>353936</v>
      </c>
      <c r="M42" s="7">
        <f t="shared" si="15"/>
        <v>277175</v>
      </c>
      <c r="N42" s="7">
        <v>182111</v>
      </c>
      <c r="O42" s="7">
        <v>94859</v>
      </c>
      <c r="P42" s="7">
        <v>205</v>
      </c>
      <c r="Q42" s="7">
        <f t="shared" ref="Q42" si="18">H42/F42</f>
        <v>33983.055555555555</v>
      </c>
      <c r="R42" s="7">
        <f t="shared" ref="R42" si="19">G42/F42</f>
        <v>36549.490740740737</v>
      </c>
      <c r="S42" s="7"/>
    </row>
    <row r="43" spans="1:19">
      <c r="A43" s="22"/>
      <c r="B43" s="18" t="s">
        <v>40</v>
      </c>
      <c r="C43" s="19"/>
      <c r="D43" s="20"/>
      <c r="E43" s="17">
        <v>0</v>
      </c>
      <c r="F43" s="17">
        <v>0</v>
      </c>
      <c r="G43" s="7">
        <f t="shared" si="10"/>
        <v>0</v>
      </c>
      <c r="H43" s="7">
        <f t="shared" si="14"/>
        <v>0</v>
      </c>
      <c r="I43" s="7"/>
      <c r="J43" s="7"/>
      <c r="K43" s="7"/>
      <c r="L43" s="7"/>
      <c r="M43" s="7">
        <f t="shared" si="15"/>
        <v>0</v>
      </c>
      <c r="N43" s="7"/>
      <c r="O43" s="7"/>
      <c r="P43" s="7"/>
      <c r="Q43" s="7"/>
      <c r="R43" s="7"/>
      <c r="S43" s="7"/>
    </row>
    <row r="44" spans="1:19">
      <c r="A44" s="22"/>
      <c r="B44" s="34" t="s">
        <v>82</v>
      </c>
      <c r="C44" s="35"/>
      <c r="D44" s="36"/>
      <c r="E44" s="17">
        <v>0</v>
      </c>
      <c r="F44" s="17">
        <v>0</v>
      </c>
      <c r="G44" s="7">
        <f t="shared" si="10"/>
        <v>0</v>
      </c>
      <c r="H44" s="7">
        <f t="shared" si="14"/>
        <v>0</v>
      </c>
      <c r="I44" s="8"/>
      <c r="J44" s="8"/>
      <c r="K44" s="8"/>
      <c r="L44" s="8"/>
      <c r="M44" s="7">
        <f t="shared" si="15"/>
        <v>0</v>
      </c>
      <c r="N44" s="8"/>
      <c r="O44" s="8"/>
      <c r="P44" s="8"/>
      <c r="Q44" s="7"/>
      <c r="R44" s="7"/>
      <c r="S44" s="8"/>
    </row>
    <row r="45" spans="1:19">
      <c r="A45" s="22"/>
      <c r="B45" s="34" t="s">
        <v>83</v>
      </c>
      <c r="C45" s="35"/>
      <c r="D45" s="36"/>
      <c r="E45" s="17">
        <v>0</v>
      </c>
      <c r="F45" s="17">
        <v>3</v>
      </c>
      <c r="G45" s="7">
        <f t="shared" si="10"/>
        <v>170229</v>
      </c>
      <c r="H45" s="7">
        <f t="shared" si="14"/>
        <v>143476</v>
      </c>
      <c r="I45" s="8">
        <v>113604</v>
      </c>
      <c r="J45" s="8">
        <v>20129</v>
      </c>
      <c r="K45" s="8">
        <v>6358</v>
      </c>
      <c r="L45" s="8">
        <v>3385</v>
      </c>
      <c r="M45" s="7">
        <f t="shared" si="15"/>
        <v>26753</v>
      </c>
      <c r="N45" s="8">
        <v>26753</v>
      </c>
      <c r="O45" s="8"/>
      <c r="P45" s="8"/>
      <c r="Q45" s="7">
        <f t="shared" si="16"/>
        <v>47825.333333333336</v>
      </c>
      <c r="R45" s="7">
        <f t="shared" si="17"/>
        <v>56743</v>
      </c>
      <c r="S45" s="8"/>
    </row>
    <row r="46" spans="1:19">
      <c r="A46" s="22"/>
      <c r="B46" s="34" t="s">
        <v>84</v>
      </c>
      <c r="C46" s="35"/>
      <c r="D46" s="36"/>
      <c r="E46" s="17">
        <v>0</v>
      </c>
      <c r="F46" s="17">
        <v>0</v>
      </c>
      <c r="G46" s="7">
        <f t="shared" si="10"/>
        <v>0</v>
      </c>
      <c r="H46" s="7">
        <f t="shared" si="14"/>
        <v>0</v>
      </c>
      <c r="I46" s="8"/>
      <c r="J46" s="8"/>
      <c r="K46" s="8"/>
      <c r="L46" s="8"/>
      <c r="M46" s="7">
        <f t="shared" si="15"/>
        <v>0</v>
      </c>
      <c r="N46" s="8"/>
      <c r="O46" s="8"/>
      <c r="P46" s="8"/>
      <c r="Q46" s="7"/>
      <c r="R46" s="7"/>
      <c r="S46" s="8"/>
    </row>
    <row r="47" spans="1:19">
      <c r="A47" s="22"/>
      <c r="B47" s="34" t="s">
        <v>85</v>
      </c>
      <c r="C47" s="35"/>
      <c r="D47" s="36"/>
      <c r="E47" s="17">
        <v>0</v>
      </c>
      <c r="F47" s="17">
        <v>0</v>
      </c>
      <c r="G47" s="7">
        <f t="shared" si="10"/>
        <v>0</v>
      </c>
      <c r="H47" s="7">
        <f t="shared" si="14"/>
        <v>0</v>
      </c>
      <c r="I47" s="8"/>
      <c r="J47" s="8"/>
      <c r="K47" s="8"/>
      <c r="L47" s="8"/>
      <c r="M47" s="7">
        <f t="shared" si="15"/>
        <v>0</v>
      </c>
      <c r="N47" s="8"/>
      <c r="O47" s="8"/>
      <c r="P47" s="8"/>
      <c r="Q47" s="7"/>
      <c r="R47" s="7"/>
      <c r="S47" s="8"/>
    </row>
    <row r="48" spans="1:19">
      <c r="A48" s="22"/>
      <c r="B48" s="18" t="s">
        <v>86</v>
      </c>
      <c r="C48" s="19"/>
      <c r="D48" s="20"/>
      <c r="E48" s="17">
        <v>0</v>
      </c>
      <c r="F48" s="17">
        <v>14</v>
      </c>
      <c r="G48" s="7">
        <f t="shared" si="10"/>
        <v>766313</v>
      </c>
      <c r="H48" s="7">
        <f t="shared" si="14"/>
        <v>700635</v>
      </c>
      <c r="I48" s="7">
        <v>646740</v>
      </c>
      <c r="J48" s="7">
        <v>53895</v>
      </c>
      <c r="K48" s="7">
        <v>0</v>
      </c>
      <c r="L48" s="7">
        <v>0</v>
      </c>
      <c r="M48" s="7">
        <f t="shared" si="15"/>
        <v>65678</v>
      </c>
      <c r="N48" s="7">
        <v>65678</v>
      </c>
      <c r="O48" s="7">
        <v>0</v>
      </c>
      <c r="P48" s="7">
        <v>0</v>
      </c>
      <c r="Q48" s="7">
        <f t="shared" ref="Q48" si="20">H48/F48</f>
        <v>50045.357142857145</v>
      </c>
      <c r="R48" s="7">
        <f t="shared" ref="R48" si="21">G48/F48</f>
        <v>54736.642857142855</v>
      </c>
      <c r="S48" s="7"/>
    </row>
    <row r="49" spans="1:19">
      <c r="A49" s="22"/>
      <c r="B49" s="18" t="s">
        <v>41</v>
      </c>
      <c r="C49" s="19"/>
      <c r="D49" s="20"/>
      <c r="E49" s="17">
        <v>0</v>
      </c>
      <c r="F49" s="17">
        <v>0</v>
      </c>
      <c r="G49" s="7">
        <f t="shared" si="10"/>
        <v>0</v>
      </c>
      <c r="H49" s="7">
        <f t="shared" si="14"/>
        <v>0</v>
      </c>
      <c r="I49" s="7"/>
      <c r="J49" s="7"/>
      <c r="K49" s="7"/>
      <c r="L49" s="7"/>
      <c r="M49" s="7">
        <f t="shared" si="15"/>
        <v>0</v>
      </c>
      <c r="N49" s="7"/>
      <c r="O49" s="7"/>
      <c r="P49" s="7"/>
      <c r="Q49" s="7"/>
      <c r="R49" s="7"/>
      <c r="S49" s="7"/>
    </row>
    <row r="50" spans="1:19">
      <c r="A50" s="22"/>
      <c r="B50" s="18" t="s">
        <v>42</v>
      </c>
      <c r="C50" s="19"/>
      <c r="D50" s="20"/>
      <c r="E50" s="17">
        <v>0</v>
      </c>
      <c r="F50" s="17">
        <v>0</v>
      </c>
      <c r="G50" s="7">
        <f t="shared" si="10"/>
        <v>0</v>
      </c>
      <c r="H50" s="7">
        <f t="shared" si="14"/>
        <v>0</v>
      </c>
      <c r="I50" s="7"/>
      <c r="J50" s="7"/>
      <c r="K50" s="7"/>
      <c r="L50" s="7"/>
      <c r="M50" s="7">
        <f t="shared" si="15"/>
        <v>0</v>
      </c>
      <c r="N50" s="7"/>
      <c r="O50" s="7"/>
      <c r="P50" s="7"/>
      <c r="Q50" s="7"/>
      <c r="R50" s="7"/>
      <c r="S50" s="7"/>
    </row>
    <row r="51" spans="1:19">
      <c r="A51" s="22"/>
      <c r="B51" s="18" t="s">
        <v>43</v>
      </c>
      <c r="C51" s="19"/>
      <c r="D51" s="20"/>
      <c r="E51" s="17">
        <v>0</v>
      </c>
      <c r="F51" s="17">
        <v>0</v>
      </c>
      <c r="G51" s="7">
        <f t="shared" si="10"/>
        <v>0</v>
      </c>
      <c r="H51" s="7">
        <f t="shared" si="14"/>
        <v>0</v>
      </c>
      <c r="I51" s="7"/>
      <c r="J51" s="7"/>
      <c r="K51" s="7"/>
      <c r="L51" s="7"/>
      <c r="M51" s="7">
        <f t="shared" si="15"/>
        <v>0</v>
      </c>
      <c r="N51" s="7"/>
      <c r="O51" s="7"/>
      <c r="P51" s="7"/>
      <c r="Q51" s="7"/>
      <c r="R51" s="7"/>
      <c r="S51" s="7"/>
    </row>
    <row r="52" spans="1:19">
      <c r="A52" s="22"/>
      <c r="B52" s="18" t="s">
        <v>44</v>
      </c>
      <c r="C52" s="19"/>
      <c r="D52" s="20"/>
      <c r="E52" s="17">
        <v>0</v>
      </c>
      <c r="F52" s="17">
        <v>0</v>
      </c>
      <c r="G52" s="7">
        <f t="shared" si="10"/>
        <v>0</v>
      </c>
      <c r="H52" s="7">
        <f t="shared" si="14"/>
        <v>0</v>
      </c>
      <c r="I52" s="7"/>
      <c r="J52" s="7"/>
      <c r="K52" s="7"/>
      <c r="L52" s="7"/>
      <c r="M52" s="7">
        <f t="shared" si="15"/>
        <v>0</v>
      </c>
      <c r="N52" s="7"/>
      <c r="O52" s="7"/>
      <c r="P52" s="7"/>
      <c r="Q52" s="7"/>
      <c r="R52" s="7"/>
      <c r="S52" s="7"/>
    </row>
    <row r="53" spans="1:19">
      <c r="A53" s="22"/>
      <c r="B53" s="18" t="s">
        <v>45</v>
      </c>
      <c r="C53" s="19"/>
      <c r="D53" s="20"/>
      <c r="E53" s="17">
        <v>0</v>
      </c>
      <c r="F53" s="17">
        <v>0</v>
      </c>
      <c r="G53" s="7">
        <f t="shared" si="10"/>
        <v>0</v>
      </c>
      <c r="H53" s="7">
        <f t="shared" si="14"/>
        <v>0</v>
      </c>
      <c r="I53" s="7"/>
      <c r="J53" s="7"/>
      <c r="K53" s="7"/>
      <c r="L53" s="7"/>
      <c r="M53" s="7">
        <f t="shared" si="15"/>
        <v>0</v>
      </c>
      <c r="N53" s="7"/>
      <c r="O53" s="7"/>
      <c r="P53" s="7"/>
      <c r="Q53" s="7"/>
      <c r="R53" s="7"/>
      <c r="S53" s="7"/>
    </row>
    <row r="54" spans="1:19">
      <c r="A54" s="22"/>
      <c r="B54" s="18" t="s">
        <v>46</v>
      </c>
      <c r="C54" s="19"/>
      <c r="D54" s="20"/>
      <c r="E54" s="17">
        <v>0</v>
      </c>
      <c r="F54" s="17">
        <v>0</v>
      </c>
      <c r="G54" s="7">
        <f t="shared" si="10"/>
        <v>0</v>
      </c>
      <c r="H54" s="7">
        <f t="shared" si="14"/>
        <v>0</v>
      </c>
      <c r="I54" s="7"/>
      <c r="J54" s="7"/>
      <c r="K54" s="7"/>
      <c r="L54" s="7"/>
      <c r="M54" s="7">
        <f t="shared" si="15"/>
        <v>0</v>
      </c>
      <c r="N54" s="7"/>
      <c r="O54" s="7"/>
      <c r="P54" s="7"/>
      <c r="Q54" s="7"/>
      <c r="R54" s="7"/>
      <c r="S54" s="7"/>
    </row>
    <row r="55" spans="1:19">
      <c r="A55" s="22"/>
      <c r="B55" s="18" t="s">
        <v>47</v>
      </c>
      <c r="C55" s="19"/>
      <c r="D55" s="20"/>
      <c r="E55" s="17">
        <v>46</v>
      </c>
      <c r="F55" s="17">
        <v>0</v>
      </c>
      <c r="G55" s="7">
        <f t="shared" si="10"/>
        <v>0</v>
      </c>
      <c r="H55" s="7">
        <f t="shared" si="14"/>
        <v>0</v>
      </c>
      <c r="I55" s="7"/>
      <c r="J55" s="7"/>
      <c r="K55" s="7"/>
      <c r="L55" s="7"/>
      <c r="M55" s="7">
        <f t="shared" si="15"/>
        <v>0</v>
      </c>
      <c r="N55" s="7"/>
      <c r="O55" s="7"/>
      <c r="P55" s="7"/>
      <c r="Q55" s="7"/>
      <c r="R55" s="7"/>
      <c r="S55" s="7"/>
    </row>
    <row r="56" spans="1:19">
      <c r="A56" s="22"/>
      <c r="B56" s="18" t="s">
        <v>48</v>
      </c>
      <c r="C56" s="19"/>
      <c r="D56" s="20"/>
      <c r="E56" s="17">
        <v>419</v>
      </c>
      <c r="F56" s="17">
        <v>408</v>
      </c>
      <c r="G56" s="7">
        <f t="shared" si="10"/>
        <v>20058323</v>
      </c>
      <c r="H56" s="7">
        <f t="shared" si="14"/>
        <v>17648438</v>
      </c>
      <c r="I56" s="7">
        <v>11150858</v>
      </c>
      <c r="J56" s="7">
        <v>2386173</v>
      </c>
      <c r="K56" s="7">
        <v>2250060</v>
      </c>
      <c r="L56" s="7">
        <v>1861347</v>
      </c>
      <c r="M56" s="7">
        <f t="shared" si="15"/>
        <v>2409885</v>
      </c>
      <c r="N56" s="7">
        <v>1584561</v>
      </c>
      <c r="O56" s="7">
        <v>825324</v>
      </c>
      <c r="P56" s="7">
        <v>0</v>
      </c>
      <c r="Q56" s="7">
        <f t="shared" ref="Q56:Q57" si="22">H56/F56</f>
        <v>43255.975490196077</v>
      </c>
      <c r="R56" s="7">
        <f t="shared" ref="R56:R57" si="23">G56/F56</f>
        <v>49162.556372549021</v>
      </c>
      <c r="S56" s="7"/>
    </row>
    <row r="57" spans="1:19">
      <c r="A57" s="22"/>
      <c r="B57" s="18" t="s">
        <v>49</v>
      </c>
      <c r="C57" s="19"/>
      <c r="D57" s="20"/>
      <c r="E57" s="17">
        <v>1068</v>
      </c>
      <c r="F57" s="17">
        <v>1002</v>
      </c>
      <c r="G57" s="7">
        <f t="shared" si="10"/>
        <v>35781520</v>
      </c>
      <c r="H57" s="7">
        <f t="shared" si="14"/>
        <v>32242550</v>
      </c>
      <c r="I57" s="7">
        <v>23786259</v>
      </c>
      <c r="J57" s="7">
        <v>5193706</v>
      </c>
      <c r="K57" s="7">
        <v>2358389</v>
      </c>
      <c r="L57" s="7">
        <v>904196</v>
      </c>
      <c r="M57" s="7">
        <f t="shared" si="15"/>
        <v>3538970</v>
      </c>
      <c r="N57" s="7">
        <v>2326941</v>
      </c>
      <c r="O57" s="7">
        <v>1212029</v>
      </c>
      <c r="P57" s="7"/>
      <c r="Q57" s="7">
        <f t="shared" si="22"/>
        <v>32178.193612774452</v>
      </c>
      <c r="R57" s="7">
        <f t="shared" si="23"/>
        <v>35710.099800399199</v>
      </c>
      <c r="S57" s="7"/>
    </row>
    <row r="58" spans="1:19">
      <c r="A58" s="22"/>
      <c r="B58" s="18" t="s">
        <v>50</v>
      </c>
      <c r="C58" s="19"/>
      <c r="D58" s="20"/>
      <c r="E58" s="17">
        <v>0</v>
      </c>
      <c r="F58" s="17">
        <v>0</v>
      </c>
      <c r="G58" s="7">
        <f t="shared" si="10"/>
        <v>0</v>
      </c>
      <c r="H58" s="7">
        <f t="shared" si="14"/>
        <v>0</v>
      </c>
      <c r="I58" s="7"/>
      <c r="J58" s="7"/>
      <c r="K58" s="7"/>
      <c r="L58" s="7"/>
      <c r="M58" s="7">
        <f t="shared" si="15"/>
        <v>0</v>
      </c>
      <c r="N58" s="7"/>
      <c r="O58" s="7"/>
      <c r="P58" s="7"/>
      <c r="Q58" s="8"/>
      <c r="R58" s="8"/>
      <c r="S58" s="7"/>
    </row>
    <row r="59" spans="1:19">
      <c r="A59" s="24"/>
      <c r="B59" s="18" t="s">
        <v>51</v>
      </c>
      <c r="C59" s="19"/>
      <c r="D59" s="20"/>
      <c r="E59" s="17">
        <v>0</v>
      </c>
      <c r="F59" s="17">
        <v>0</v>
      </c>
      <c r="G59" s="7">
        <f t="shared" si="10"/>
        <v>0</v>
      </c>
      <c r="H59" s="7">
        <f t="shared" si="14"/>
        <v>0</v>
      </c>
      <c r="I59" s="7"/>
      <c r="J59" s="7"/>
      <c r="K59" s="7"/>
      <c r="L59" s="7"/>
      <c r="M59" s="7">
        <f t="shared" si="15"/>
        <v>0</v>
      </c>
      <c r="N59" s="7"/>
      <c r="O59" s="7"/>
      <c r="P59" s="12"/>
      <c r="Q59" s="14"/>
      <c r="R59" s="14"/>
      <c r="S59" s="15"/>
    </row>
    <row r="60" spans="1:19">
      <c r="A60" s="21" t="s">
        <v>88</v>
      </c>
      <c r="B60" s="28" t="s">
        <v>20</v>
      </c>
      <c r="C60" s="29"/>
      <c r="D60" s="30"/>
      <c r="E60" s="10">
        <f>SUM(E61:E103)</f>
        <v>0</v>
      </c>
      <c r="F60" s="10">
        <f t="shared" ref="F60:P60" si="24">SUM(F61:F103)</f>
        <v>0</v>
      </c>
      <c r="G60" s="10">
        <f t="shared" si="24"/>
        <v>0</v>
      </c>
      <c r="H60" s="10">
        <f t="shared" si="24"/>
        <v>0</v>
      </c>
      <c r="I60" s="10">
        <f t="shared" si="24"/>
        <v>0</v>
      </c>
      <c r="J60" s="10">
        <f t="shared" si="24"/>
        <v>0</v>
      </c>
      <c r="K60" s="10">
        <f t="shared" si="24"/>
        <v>0</v>
      </c>
      <c r="L60" s="10">
        <f t="shared" si="24"/>
        <v>0</v>
      </c>
      <c r="M60" s="10">
        <f t="shared" si="24"/>
        <v>0</v>
      </c>
      <c r="N60" s="10">
        <f t="shared" si="24"/>
        <v>0</v>
      </c>
      <c r="O60" s="10">
        <f t="shared" si="24"/>
        <v>0</v>
      </c>
      <c r="P60" s="10">
        <f t="shared" si="24"/>
        <v>0</v>
      </c>
      <c r="Q60" s="13">
        <v>0</v>
      </c>
      <c r="R60" s="13">
        <v>0</v>
      </c>
      <c r="S60" s="4"/>
    </row>
    <row r="61" spans="1:19">
      <c r="A61" s="22"/>
      <c r="B61" s="34" t="s">
        <v>89</v>
      </c>
      <c r="C61" s="35"/>
      <c r="D61" s="36"/>
      <c r="E61" s="8"/>
      <c r="F61" s="8"/>
      <c r="G61" s="7">
        <f t="shared" si="10"/>
        <v>0</v>
      </c>
      <c r="H61" s="7">
        <f t="shared" si="14"/>
        <v>0</v>
      </c>
      <c r="I61" s="8"/>
      <c r="J61" s="8"/>
      <c r="K61" s="8"/>
      <c r="L61" s="8"/>
      <c r="M61" s="7">
        <f t="shared" si="15"/>
        <v>0</v>
      </c>
      <c r="N61" s="8"/>
      <c r="O61" s="8"/>
      <c r="P61" s="8"/>
      <c r="Q61" s="7"/>
      <c r="R61" s="7"/>
      <c r="S61" s="1"/>
    </row>
    <row r="62" spans="1:19">
      <c r="A62" s="22"/>
      <c r="B62" s="34" t="s">
        <v>90</v>
      </c>
      <c r="C62" s="35"/>
      <c r="D62" s="3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"/>
    </row>
    <row r="63" spans="1:19">
      <c r="A63" s="22"/>
      <c r="B63" s="34" t="s">
        <v>91</v>
      </c>
      <c r="C63" s="35"/>
      <c r="D63" s="3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"/>
    </row>
    <row r="64" spans="1:19" ht="16.5" customHeight="1">
      <c r="A64" s="22"/>
      <c r="B64" s="34" t="s">
        <v>92</v>
      </c>
      <c r="C64" s="35"/>
      <c r="D64" s="3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"/>
    </row>
    <row r="65" spans="1:19" ht="16.5" hidden="1" customHeight="1">
      <c r="A65" s="22"/>
      <c r="B65" s="34" t="s">
        <v>93</v>
      </c>
      <c r="C65" s="35"/>
      <c r="D65" s="3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"/>
    </row>
    <row r="66" spans="1:19" ht="16.5" hidden="1" customHeight="1">
      <c r="A66" s="22"/>
      <c r="B66" s="34" t="s">
        <v>94</v>
      </c>
      <c r="C66" s="35"/>
      <c r="D66" s="3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"/>
    </row>
    <row r="67" spans="1:19" ht="16.5" hidden="1" customHeight="1">
      <c r="A67" s="22"/>
      <c r="B67" s="34" t="s">
        <v>95</v>
      </c>
      <c r="C67" s="35"/>
      <c r="D67" s="3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"/>
    </row>
    <row r="68" spans="1:19" ht="16.5" hidden="1" customHeight="1">
      <c r="A68" s="22"/>
      <c r="B68" s="34" t="s">
        <v>96</v>
      </c>
      <c r="C68" s="35"/>
      <c r="D68" s="3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"/>
    </row>
    <row r="69" spans="1:19" ht="16.5" hidden="1" customHeight="1">
      <c r="A69" s="22"/>
      <c r="B69" s="34" t="s">
        <v>97</v>
      </c>
      <c r="C69" s="35"/>
      <c r="D69" s="3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"/>
    </row>
    <row r="70" spans="1:19" ht="16.5" hidden="1" customHeight="1">
      <c r="A70" s="22"/>
      <c r="B70" s="34" t="s">
        <v>98</v>
      </c>
      <c r="C70" s="35"/>
      <c r="D70" s="3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"/>
    </row>
    <row r="71" spans="1:19" ht="16.5" hidden="1" customHeight="1">
      <c r="A71" s="22"/>
      <c r="B71" s="34" t="s">
        <v>99</v>
      </c>
      <c r="C71" s="35"/>
      <c r="D71" s="3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"/>
    </row>
    <row r="72" spans="1:19" ht="16.5" hidden="1" customHeight="1">
      <c r="A72" s="22"/>
      <c r="B72" s="34" t="s">
        <v>100</v>
      </c>
      <c r="C72" s="35"/>
      <c r="D72" s="3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5"/>
    </row>
    <row r="73" spans="1:19" ht="16.5" hidden="1" customHeight="1">
      <c r="A73" s="22"/>
      <c r="B73" s="34" t="s">
        <v>101</v>
      </c>
      <c r="C73" s="35"/>
      <c r="D73" s="3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5"/>
    </row>
    <row r="74" spans="1:19" ht="16.5" hidden="1" customHeight="1">
      <c r="A74" s="22"/>
      <c r="B74" s="34" t="s">
        <v>102</v>
      </c>
      <c r="C74" s="35"/>
      <c r="D74" s="3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5"/>
    </row>
    <row r="75" spans="1:19" ht="16.5" hidden="1" customHeight="1">
      <c r="A75" s="22"/>
      <c r="B75" s="34" t="s">
        <v>103</v>
      </c>
      <c r="C75" s="35"/>
      <c r="D75" s="3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5"/>
    </row>
    <row r="76" spans="1:19" ht="16.5" hidden="1" customHeight="1">
      <c r="A76" s="22"/>
      <c r="B76" s="34" t="s">
        <v>104</v>
      </c>
      <c r="C76" s="35"/>
      <c r="D76" s="3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5"/>
    </row>
    <row r="77" spans="1:19" ht="16.5" hidden="1" customHeight="1">
      <c r="A77" s="22"/>
      <c r="B77" s="34" t="s">
        <v>105</v>
      </c>
      <c r="C77" s="35"/>
      <c r="D77" s="3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5"/>
    </row>
    <row r="78" spans="1:19" ht="16.5" hidden="1" customHeight="1">
      <c r="A78" s="22"/>
      <c r="B78" s="34" t="s">
        <v>106</v>
      </c>
      <c r="C78" s="35"/>
      <c r="D78" s="3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5"/>
    </row>
    <row r="79" spans="1:19" ht="16.5" hidden="1" customHeight="1">
      <c r="A79" s="22"/>
      <c r="B79" s="34" t="s">
        <v>107</v>
      </c>
      <c r="C79" s="35"/>
      <c r="D79" s="3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5"/>
    </row>
    <row r="80" spans="1:19" ht="16.5" hidden="1" customHeight="1">
      <c r="A80" s="22"/>
      <c r="B80" s="34" t="s">
        <v>108</v>
      </c>
      <c r="C80" s="35"/>
      <c r="D80" s="3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5"/>
    </row>
    <row r="81" spans="1:19" ht="16.5" hidden="1" customHeight="1">
      <c r="A81" s="22"/>
      <c r="B81" s="34" t="s">
        <v>109</v>
      </c>
      <c r="C81" s="35"/>
      <c r="D81" s="3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5"/>
    </row>
    <row r="82" spans="1:19" hidden="1">
      <c r="A82" s="22"/>
      <c r="B82" s="34" t="s">
        <v>110</v>
      </c>
      <c r="C82" s="35"/>
      <c r="D82" s="3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"/>
    </row>
    <row r="83" spans="1:19" hidden="1">
      <c r="A83" s="22"/>
      <c r="B83" s="18" t="s">
        <v>52</v>
      </c>
      <c r="C83" s="19"/>
      <c r="D83" s="2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5"/>
    </row>
    <row r="84" spans="1:19" hidden="1">
      <c r="A84" s="22"/>
      <c r="B84" s="18" t="s">
        <v>53</v>
      </c>
      <c r="C84" s="19"/>
      <c r="D84" s="2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5"/>
    </row>
    <row r="85" spans="1:19" hidden="1">
      <c r="A85" s="22"/>
      <c r="B85" s="18" t="s">
        <v>54</v>
      </c>
      <c r="C85" s="19"/>
      <c r="D85" s="2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5"/>
    </row>
    <row r="86" spans="1:19" hidden="1">
      <c r="A86" s="22"/>
      <c r="B86" s="18" t="s">
        <v>55</v>
      </c>
      <c r="C86" s="19"/>
      <c r="D86" s="2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5"/>
    </row>
    <row r="87" spans="1:19" hidden="1">
      <c r="A87" s="22"/>
      <c r="B87" s="18" t="s">
        <v>56</v>
      </c>
      <c r="C87" s="19"/>
      <c r="D87" s="2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5"/>
    </row>
    <row r="88" spans="1:19" hidden="1">
      <c r="A88" s="22"/>
      <c r="B88" s="18" t="s">
        <v>57</v>
      </c>
      <c r="C88" s="19"/>
      <c r="D88" s="2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5"/>
    </row>
    <row r="89" spans="1:19" hidden="1">
      <c r="A89" s="22"/>
      <c r="B89" s="18" t="s">
        <v>58</v>
      </c>
      <c r="C89" s="19"/>
      <c r="D89" s="2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5"/>
    </row>
    <row r="90" spans="1:19" hidden="1">
      <c r="A90" s="22"/>
      <c r="B90" s="18" t="s">
        <v>59</v>
      </c>
      <c r="C90" s="19"/>
      <c r="D90" s="2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5"/>
    </row>
    <row r="91" spans="1:19" hidden="1">
      <c r="A91" s="22"/>
      <c r="B91" s="18" t="s">
        <v>60</v>
      </c>
      <c r="C91" s="19"/>
      <c r="D91" s="2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5"/>
    </row>
    <row r="92" spans="1:19" hidden="1">
      <c r="A92" s="22"/>
      <c r="B92" s="18" t="s">
        <v>61</v>
      </c>
      <c r="C92" s="19"/>
      <c r="D92" s="2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5"/>
    </row>
    <row r="93" spans="1:19" hidden="1">
      <c r="A93" s="22"/>
      <c r="B93" s="18" t="s">
        <v>62</v>
      </c>
      <c r="C93" s="19"/>
      <c r="D93" s="2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5"/>
    </row>
    <row r="94" spans="1:19" hidden="1">
      <c r="A94" s="22"/>
      <c r="B94" s="18" t="s">
        <v>63</v>
      </c>
      <c r="C94" s="19"/>
      <c r="D94" s="2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5"/>
    </row>
    <row r="95" spans="1:19" hidden="1">
      <c r="A95" s="22"/>
      <c r="B95" s="18" t="s">
        <v>64</v>
      </c>
      <c r="C95" s="19"/>
      <c r="D95" s="2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5"/>
    </row>
    <row r="96" spans="1:19" hidden="1">
      <c r="A96" s="22"/>
      <c r="B96" s="18" t="s">
        <v>65</v>
      </c>
      <c r="C96" s="19"/>
      <c r="D96" s="2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5"/>
    </row>
    <row r="97" spans="1:19" hidden="1">
      <c r="A97" s="22"/>
      <c r="B97" s="18" t="s">
        <v>66</v>
      </c>
      <c r="C97" s="19"/>
      <c r="D97" s="2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5"/>
    </row>
    <row r="98" spans="1:19" hidden="1">
      <c r="A98" s="22"/>
      <c r="B98" s="18" t="s">
        <v>67</v>
      </c>
      <c r="C98" s="19"/>
      <c r="D98" s="2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5"/>
    </row>
    <row r="99" spans="1:19" hidden="1">
      <c r="A99" s="22"/>
      <c r="B99" s="18" t="s">
        <v>68</v>
      </c>
      <c r="C99" s="19"/>
      <c r="D99" s="2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5"/>
    </row>
    <row r="100" spans="1:19" hidden="1">
      <c r="A100" s="22"/>
      <c r="B100" s="18" t="s">
        <v>69</v>
      </c>
      <c r="C100" s="19"/>
      <c r="D100" s="2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5"/>
    </row>
    <row r="101" spans="1:19" hidden="1">
      <c r="A101" s="22"/>
      <c r="B101" s="18" t="s">
        <v>70</v>
      </c>
      <c r="C101" s="19"/>
      <c r="D101" s="2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5"/>
    </row>
    <row r="102" spans="1:19" hidden="1">
      <c r="A102" s="22"/>
      <c r="B102" s="18" t="s">
        <v>71</v>
      </c>
      <c r="C102" s="19"/>
      <c r="D102" s="20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8"/>
      <c r="R102" s="8"/>
      <c r="S102" s="5"/>
    </row>
    <row r="103" spans="1:19">
      <c r="A103" s="24"/>
      <c r="B103" s="18" t="s">
        <v>51</v>
      </c>
      <c r="C103" s="19"/>
      <c r="D103" s="20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2"/>
      <c r="Q103" s="14"/>
      <c r="R103" s="14"/>
      <c r="S103" s="11"/>
    </row>
    <row r="104" spans="1:19">
      <c r="A104" s="21" t="s">
        <v>111</v>
      </c>
      <c r="B104" s="28" t="s">
        <v>20</v>
      </c>
      <c r="C104" s="29"/>
      <c r="D104" s="30"/>
      <c r="E104" s="10">
        <f>SUM(E105:E107)</f>
        <v>0</v>
      </c>
      <c r="F104" s="10">
        <f t="shared" ref="F104:P104" si="25">SUM(F105:F107)</f>
        <v>410</v>
      </c>
      <c r="G104" s="10">
        <f t="shared" si="25"/>
        <v>10579133</v>
      </c>
      <c r="H104" s="10">
        <f t="shared" si="25"/>
        <v>9953091</v>
      </c>
      <c r="I104" s="10">
        <f t="shared" si="25"/>
        <v>6803001</v>
      </c>
      <c r="J104" s="10">
        <f t="shared" si="25"/>
        <v>1272510</v>
      </c>
      <c r="K104" s="10">
        <f t="shared" si="25"/>
        <v>1470686</v>
      </c>
      <c r="L104" s="10">
        <f t="shared" si="25"/>
        <v>406894</v>
      </c>
      <c r="M104" s="10">
        <f t="shared" si="25"/>
        <v>626042</v>
      </c>
      <c r="N104" s="10">
        <f t="shared" si="25"/>
        <v>361455</v>
      </c>
      <c r="O104" s="10">
        <f t="shared" si="25"/>
        <v>264587</v>
      </c>
      <c r="P104" s="10">
        <f t="shared" si="25"/>
        <v>0</v>
      </c>
      <c r="Q104" s="13">
        <f t="shared" ref="Q104:Q105" si="26">H104/F104</f>
        <v>24275.831707317073</v>
      </c>
      <c r="R104" s="13">
        <f t="shared" ref="R104:R105" si="27">G104/F104</f>
        <v>25802.763414634148</v>
      </c>
      <c r="S104" s="4"/>
    </row>
    <row r="105" spans="1:19">
      <c r="A105" s="22"/>
      <c r="B105" s="18" t="s">
        <v>72</v>
      </c>
      <c r="C105" s="19"/>
      <c r="D105" s="20"/>
      <c r="E105" s="7">
        <v>0</v>
      </c>
      <c r="F105" s="16">
        <v>109</v>
      </c>
      <c r="G105" s="7">
        <f t="shared" ref="G105" si="28">H105+M105</f>
        <v>2884423</v>
      </c>
      <c r="H105" s="7">
        <f t="shared" ref="H105:H107" si="29">I105+J105+K105+L105</f>
        <v>2576949</v>
      </c>
      <c r="I105" s="7">
        <v>2007545</v>
      </c>
      <c r="J105" s="7">
        <v>485490</v>
      </c>
      <c r="K105" s="7">
        <v>66765</v>
      </c>
      <c r="L105" s="7">
        <v>17149</v>
      </c>
      <c r="M105" s="7">
        <f t="shared" ref="M105:M107" si="30">N105+O105+P105</f>
        <v>307474</v>
      </c>
      <c r="N105" s="7">
        <v>202171</v>
      </c>
      <c r="O105" s="7">
        <v>105303</v>
      </c>
      <c r="P105" s="7">
        <v>0</v>
      </c>
      <c r="Q105" s="7">
        <f t="shared" si="26"/>
        <v>23641.733944954129</v>
      </c>
      <c r="R105" s="7">
        <f t="shared" si="27"/>
        <v>26462.596330275228</v>
      </c>
      <c r="S105" s="5"/>
    </row>
    <row r="106" spans="1:19">
      <c r="A106" s="22"/>
      <c r="B106" s="18" t="s">
        <v>73</v>
      </c>
      <c r="C106" s="19"/>
      <c r="D106" s="20"/>
      <c r="E106" s="7">
        <v>0</v>
      </c>
      <c r="F106" s="7">
        <v>59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5"/>
    </row>
    <row r="107" spans="1:19">
      <c r="A107" s="24"/>
      <c r="B107" s="18" t="s">
        <v>116</v>
      </c>
      <c r="C107" s="19"/>
      <c r="D107" s="20"/>
      <c r="E107" s="7">
        <v>0</v>
      </c>
      <c r="F107" s="7">
        <v>242</v>
      </c>
      <c r="G107" s="7">
        <f t="shared" ref="G107" si="31">H107+M107</f>
        <v>7694710</v>
      </c>
      <c r="H107" s="7">
        <f t="shared" si="29"/>
        <v>7376142</v>
      </c>
      <c r="I107" s="7">
        <v>4795456</v>
      </c>
      <c r="J107" s="7">
        <v>787020</v>
      </c>
      <c r="K107" s="7">
        <v>1403921</v>
      </c>
      <c r="L107" s="7">
        <v>389745</v>
      </c>
      <c r="M107" s="7">
        <f t="shared" si="30"/>
        <v>318568</v>
      </c>
      <c r="N107" s="7">
        <v>159284</v>
      </c>
      <c r="O107" s="7">
        <v>159284</v>
      </c>
      <c r="P107" s="7"/>
      <c r="Q107" s="7">
        <f t="shared" ref="Q107" si="32">H107/F107</f>
        <v>30479.92561983471</v>
      </c>
      <c r="R107" s="7">
        <f t="shared" ref="R107" si="33">G107/F107</f>
        <v>31796.322314049587</v>
      </c>
      <c r="S107" s="5"/>
    </row>
    <row r="108" spans="1:19">
      <c r="A108" s="18" t="s">
        <v>74</v>
      </c>
      <c r="B108" s="19"/>
      <c r="C108" s="19"/>
      <c r="D108" s="2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"/>
    </row>
    <row r="109" spans="1:19">
      <c r="A109" t="s">
        <v>114</v>
      </c>
    </row>
  </sheetData>
  <mergeCells count="129">
    <mergeCell ref="E17:E18"/>
    <mergeCell ref="E19:E20"/>
    <mergeCell ref="E21:E22"/>
    <mergeCell ref="A23:A59"/>
    <mergeCell ref="A60:A103"/>
    <mergeCell ref="A104:A107"/>
    <mergeCell ref="K3:L3"/>
    <mergeCell ref="M3:M4"/>
    <mergeCell ref="N3:N4"/>
    <mergeCell ref="B70:D70"/>
    <mergeCell ref="B69:D69"/>
    <mergeCell ref="B68:D68"/>
    <mergeCell ref="B67:D67"/>
    <mergeCell ref="B66:D66"/>
    <mergeCell ref="B65:D65"/>
    <mergeCell ref="B64:D64"/>
    <mergeCell ref="B63:D63"/>
    <mergeCell ref="B62:D62"/>
    <mergeCell ref="B61:D61"/>
    <mergeCell ref="B55:D55"/>
    <mergeCell ref="B56:D56"/>
    <mergeCell ref="B57:D57"/>
    <mergeCell ref="B58:D58"/>
    <mergeCell ref="B59:D59"/>
    <mergeCell ref="O3:O4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82:D82"/>
    <mergeCell ref="B81:D81"/>
    <mergeCell ref="B80:D80"/>
    <mergeCell ref="B78:D78"/>
    <mergeCell ref="B79:D79"/>
    <mergeCell ref="B77:D77"/>
    <mergeCell ref="B76:D76"/>
    <mergeCell ref="B74:D74"/>
    <mergeCell ref="B75:D75"/>
    <mergeCell ref="B73:D73"/>
    <mergeCell ref="B72:D72"/>
    <mergeCell ref="B71:D71"/>
    <mergeCell ref="S2:S4"/>
    <mergeCell ref="Q3:Q4"/>
    <mergeCell ref="R3:R4"/>
    <mergeCell ref="B107:D107"/>
    <mergeCell ref="A108:D108"/>
    <mergeCell ref="A7:A22"/>
    <mergeCell ref="A2:D4"/>
    <mergeCell ref="E2:F2"/>
    <mergeCell ref="E3:E4"/>
    <mergeCell ref="F3:F4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I3:I4"/>
    <mergeCell ref="B60:D60"/>
    <mergeCell ref="B49:D49"/>
    <mergeCell ref="B50:D50"/>
    <mergeCell ref="B51:D51"/>
    <mergeCell ref="B52:D52"/>
    <mergeCell ref="B53:D53"/>
    <mergeCell ref="B54:D54"/>
    <mergeCell ref="B48:D48"/>
    <mergeCell ref="B47:D47"/>
    <mergeCell ref="B46:D46"/>
    <mergeCell ref="B45:D45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H2:L2"/>
    <mergeCell ref="M2:P2"/>
    <mergeCell ref="Q2:R2"/>
    <mergeCell ref="G2:G4"/>
    <mergeCell ref="H3:H4"/>
    <mergeCell ref="B15:B18"/>
    <mergeCell ref="C15:C16"/>
    <mergeCell ref="C17:C18"/>
    <mergeCell ref="B19:B22"/>
    <mergeCell ref="C19:C20"/>
    <mergeCell ref="C21:C22"/>
    <mergeCell ref="A5:D5"/>
    <mergeCell ref="A6:D6"/>
    <mergeCell ref="B7:B10"/>
    <mergeCell ref="C7:C8"/>
    <mergeCell ref="C9:C10"/>
    <mergeCell ref="B11:B14"/>
    <mergeCell ref="C11:C12"/>
    <mergeCell ref="C13:C14"/>
    <mergeCell ref="P3:P4"/>
    <mergeCell ref="J3:J4"/>
    <mergeCell ref="E11:E12"/>
    <mergeCell ref="E13:E14"/>
    <mergeCell ref="E15:E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2020공시(2019실적)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2018-04-02T08:04:38Z</dcterms:created>
  <dcterms:modified xsi:type="dcterms:W3CDTF">2020-06-02T11:29:06Z</dcterms:modified>
</cp:coreProperties>
</file>